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firstSheet="1" activeTab="1"/>
  </bookViews>
  <sheets>
    <sheet name="műk.és felh.egyenl." sheetId="1" state="hidden" r:id="rId1"/>
    <sheet name="1.sz. mell. Bevételi főtábla" sheetId="2" r:id="rId2"/>
    <sheet name="2.sz. mell. KIADÁSI FŐTÁBLA" sheetId="3" r:id="rId3"/>
    <sheet name="3.sz. mell. óvoda" sheetId="4" r:id="rId4"/>
    <sheet name="4.sz. mell. műk.és felhalm." sheetId="5" r:id="rId5"/>
  </sheets>
  <externalReferences>
    <externalReference r:id="rId8"/>
  </externalReferences>
  <definedNames>
    <definedName name="_xlnm.Print_Area" localSheetId="1">'1.sz. mell. Bevételi főtábla'!$A$1:$F$58</definedName>
    <definedName name="_xlnm.Print_Area" localSheetId="2">'2.sz. mell. KIADÁSI FŐTÁBLA'!$A$1:$K$61</definedName>
  </definedNames>
  <calcPr fullCalcOnLoad="1"/>
</workbook>
</file>

<file path=xl/sharedStrings.xml><?xml version="1.0" encoding="utf-8"?>
<sst xmlns="http://schemas.openxmlformats.org/spreadsheetml/2006/main" count="305" uniqueCount="245">
  <si>
    <t>BEVÉTELEK</t>
  </si>
  <si>
    <t>BEVÉTELEK MEGNEVEZÉSE</t>
  </si>
  <si>
    <t>I. Működési bevétel</t>
  </si>
  <si>
    <t>Intézményi működési bevétel</t>
  </si>
  <si>
    <t>Önkormányzat</t>
  </si>
  <si>
    <t>Egyéb bevételek:</t>
  </si>
  <si>
    <t xml:space="preserve">Kamatbevételek                              </t>
  </si>
  <si>
    <t xml:space="preserve">INTÉZMÉNYI MŰKÖDÉSI BEVÉTELEK ÖSSZESEN:                     </t>
  </si>
  <si>
    <t>Önkormányzatok sajátos működési bevételei</t>
  </si>
  <si>
    <t xml:space="preserve">Helyi iparűzési adó                             </t>
  </si>
  <si>
    <t>Építményadó</t>
  </si>
  <si>
    <t xml:space="preserve">ÖNKOMÁNYZAT SAJÁTOS MŰKÖDÉSI BEVÉTELEI        </t>
  </si>
  <si>
    <t>II. Támogatások</t>
  </si>
  <si>
    <t>Önkormányzatok költségvetési támogatása</t>
  </si>
  <si>
    <t>IV. Véglegesen átvett pénzeszközök</t>
  </si>
  <si>
    <t>Egészségbiztosítási Alaptól</t>
  </si>
  <si>
    <t xml:space="preserve">VÉGLEGESEN ÁTVETT PÉNZESZK.:            </t>
  </si>
  <si>
    <t xml:space="preserve">BEVÉTELEK ÖSSZESEN:                                                          </t>
  </si>
  <si>
    <t xml:space="preserve">Pótlékok, bírságok,egyéb                                  </t>
  </si>
  <si>
    <t xml:space="preserve">Gépjárműadó  (40%)                                       </t>
  </si>
  <si>
    <t>intézményi étkeztetési bevétel</t>
  </si>
  <si>
    <t>működési és felhalmozási cél szerinti bontásban</t>
  </si>
  <si>
    <t>kiadások Ft.-ban</t>
  </si>
  <si>
    <t>Bevételek és pénzmaradvány Ft-ban</t>
  </si>
  <si>
    <t>működési bevételek összesen</t>
  </si>
  <si>
    <t>személyi juttatások</t>
  </si>
  <si>
    <t>kapott támogatás</t>
  </si>
  <si>
    <t>munkaadót terh.járulékok</t>
  </si>
  <si>
    <t>dologi kiadások</t>
  </si>
  <si>
    <t>előző évi pénzmaradvány</t>
  </si>
  <si>
    <t>ellátottak pénzb.juttatásai</t>
  </si>
  <si>
    <t>felhalm.célú bevételek össz.</t>
  </si>
  <si>
    <t>intézményi beruházások</t>
  </si>
  <si>
    <t>Összesen</t>
  </si>
  <si>
    <t>felújítások</t>
  </si>
  <si>
    <t>egyéb felhalmozási kiadások</t>
  </si>
  <si>
    <t>intézményi műk.bevétel</t>
  </si>
  <si>
    <t>működési kiadások összesen</t>
  </si>
  <si>
    <t>felhalmozási kiadások összesen</t>
  </si>
  <si>
    <t>egyéb sajátos felhalm.bevétel</t>
  </si>
  <si>
    <t>B405</t>
  </si>
  <si>
    <t xml:space="preserve"> pénzmaradvány</t>
  </si>
  <si>
    <t>9. számú melléklet</t>
  </si>
  <si>
    <t>ÁSVÁNYRÁRÓ KÖZSÉG ÖNKORMÁNYZATA</t>
  </si>
  <si>
    <t>Hivatal bérbeadása</t>
  </si>
  <si>
    <t xml:space="preserve">Magánszemélyek kommunális adója </t>
  </si>
  <si>
    <t>Kultúrális feladatok támogatása</t>
  </si>
  <si>
    <t>pénzeszköz átadások</t>
  </si>
  <si>
    <t>sajátos működési bevétel</t>
  </si>
  <si>
    <t>pénzeszköz átvételek</t>
  </si>
  <si>
    <t>Ft</t>
  </si>
  <si>
    <t>gyermekjóléti és gyermekétk. feladatok tám.</t>
  </si>
  <si>
    <t>Önk. szoc. feladatainak tám.</t>
  </si>
  <si>
    <t>szünidei gyermekétk.tám.</t>
  </si>
  <si>
    <t>Ásványráró Község Önkormányzat 2017.évi bevételi és kiadási előirányzatai kiemelt előirányzatonként</t>
  </si>
  <si>
    <t>Tartalmazza az óvoda adatait</t>
  </si>
  <si>
    <t>felhalm.c.tám.kölcsön visszatér.</t>
  </si>
  <si>
    <t>Költségek megtérülései (tornacsarnok, iskola)</t>
  </si>
  <si>
    <t>finanszírozási előleg visszafiz.</t>
  </si>
  <si>
    <t>felhalm.c.tám.</t>
  </si>
  <si>
    <t>Felhalm.célú támogatás</t>
  </si>
  <si>
    <t>Mini bölcsöde tám.</t>
  </si>
  <si>
    <t>Közfoglalkoztatottak támogatása</t>
  </si>
  <si>
    <t>Bike &amp; boat visszaf.</t>
  </si>
  <si>
    <t>eredeti költségvetés</t>
  </si>
  <si>
    <t>B408</t>
  </si>
  <si>
    <t>B406</t>
  </si>
  <si>
    <t>kiszámlázott ÁFA</t>
  </si>
  <si>
    <t>B402</t>
  </si>
  <si>
    <t>B403</t>
  </si>
  <si>
    <t>közvetitett szolgáltatások (óvoda telefon, stb)</t>
  </si>
  <si>
    <t>B404</t>
  </si>
  <si>
    <t>vagyonkezelésbe adásból származó bevétel (AQUA)</t>
  </si>
  <si>
    <t>B25</t>
  </si>
  <si>
    <t>B351</t>
  </si>
  <si>
    <t>B36</t>
  </si>
  <si>
    <t>B34</t>
  </si>
  <si>
    <t>B354</t>
  </si>
  <si>
    <t>B111</t>
  </si>
  <si>
    <t xml:space="preserve">Bérkompenzáció </t>
  </si>
  <si>
    <t>B113</t>
  </si>
  <si>
    <t>B114</t>
  </si>
  <si>
    <t>B112</t>
  </si>
  <si>
    <t>B116</t>
  </si>
  <si>
    <t>Elszámolásból származó bevételek</t>
  </si>
  <si>
    <t xml:space="preserve">NORMATÍV  TÁMOGATÁSOK ÖSSZESEN (B11):                                 </t>
  </si>
  <si>
    <t>B16</t>
  </si>
  <si>
    <t>B65</t>
  </si>
  <si>
    <t>ÁHT kívülről átvett pénzeszközök</t>
  </si>
  <si>
    <t>B52</t>
  </si>
  <si>
    <t>Felhalmozási bevételek /ingatlanok értékesítése</t>
  </si>
  <si>
    <t>B813</t>
  </si>
  <si>
    <t>önkormányzatok működésének általános támogatása</t>
  </si>
  <si>
    <t>köznevelési feladatok támogatása</t>
  </si>
  <si>
    <t xml:space="preserve"> bérleti díjak, sírhely megváltás, közterület</t>
  </si>
  <si>
    <t xml:space="preserve">2020. évi </t>
  </si>
  <si>
    <t>B74</t>
  </si>
  <si>
    <t>Felhalm.visszatéritendő támogatás ÁHT kívül</t>
  </si>
  <si>
    <t>1. sz. melléklet</t>
  </si>
  <si>
    <t>elszámolás költségvetéssel</t>
  </si>
  <si>
    <t>ÁFA visszaigénylés</t>
  </si>
  <si>
    <t>B407</t>
  </si>
  <si>
    <t>beruházások</t>
  </si>
  <si>
    <t>közhatalmi bevételek</t>
  </si>
  <si>
    <t>visszatérítendő  felhalm.támogatás</t>
  </si>
  <si>
    <t>módosított költségvetés</t>
  </si>
  <si>
    <t>B411</t>
  </si>
  <si>
    <t>Kimle, 2020.05.29</t>
  </si>
  <si>
    <t>Ásványráró Község Önkormányzat 2020.módosított bevételi és kiadási előirányzatai kiemelt előirányzatonként</t>
  </si>
  <si>
    <t>Eredeti előirányzat</t>
  </si>
  <si>
    <t>Kimle,2020.05.29</t>
  </si>
  <si>
    <t>felhalm.bevételek</t>
  </si>
  <si>
    <t>Előirányzat-módosítás 2020.06.30</t>
  </si>
  <si>
    <t>2020.06.30</t>
  </si>
  <si>
    <t>Módosított előirányzat (2020.06.30)</t>
  </si>
  <si>
    <t>4. számú melléklet</t>
  </si>
  <si>
    <t>előirányzat-módosítás 2020.06.30</t>
  </si>
  <si>
    <t>Önk.ig.</t>
  </si>
  <si>
    <t>temető</t>
  </si>
  <si>
    <t>vagyongazd.</t>
  </si>
  <si>
    <t>elszámolás</t>
  </si>
  <si>
    <t>támogatás</t>
  </si>
  <si>
    <t>közfogl.</t>
  </si>
  <si>
    <t>út fennt.</t>
  </si>
  <si>
    <t>Egészségh.ép.</t>
  </si>
  <si>
    <t>Magyar Falu</t>
  </si>
  <si>
    <t>közvilágitás</t>
  </si>
  <si>
    <t>zöldterület</t>
  </si>
  <si>
    <t>v.gazd</t>
  </si>
  <si>
    <t>védőnő</t>
  </si>
  <si>
    <t>orvos</t>
  </si>
  <si>
    <t>fogorvos</t>
  </si>
  <si>
    <t>sport</t>
  </si>
  <si>
    <t>könyvtár</t>
  </si>
  <si>
    <t>közműv.</t>
  </si>
  <si>
    <t>civilszer t.</t>
  </si>
  <si>
    <t>gyermekétl</t>
  </si>
  <si>
    <t>intézményenk.</t>
  </si>
  <si>
    <t>szociális</t>
  </si>
  <si>
    <t>2.sz. melléklet</t>
  </si>
  <si>
    <t>011130</t>
  </si>
  <si>
    <t>013320</t>
  </si>
  <si>
    <t>013350</t>
  </si>
  <si>
    <t>018010</t>
  </si>
  <si>
    <t>018030</t>
  </si>
  <si>
    <t>041233</t>
  </si>
  <si>
    <t>045160</t>
  </si>
  <si>
    <t>047450</t>
  </si>
  <si>
    <t>062020</t>
  </si>
  <si>
    <t>064010</t>
  </si>
  <si>
    <t>066010</t>
  </si>
  <si>
    <t>066020</t>
  </si>
  <si>
    <t>074031</t>
  </si>
  <si>
    <t>072111</t>
  </si>
  <si>
    <t>072311</t>
  </si>
  <si>
    <t>081030</t>
  </si>
  <si>
    <t>082044</t>
  </si>
  <si>
    <t>082092</t>
  </si>
  <si>
    <t>084031</t>
  </si>
  <si>
    <t>096015</t>
  </si>
  <si>
    <t>104037</t>
  </si>
  <si>
    <t>107060</t>
  </si>
  <si>
    <t>KIADÁSOK</t>
  </si>
  <si>
    <t>Módosított előirányzat</t>
  </si>
  <si>
    <t>Törvény szerinti illetmények, munkabérek (K1101)</t>
  </si>
  <si>
    <t>Céljuttatás, projektprémium (K1103)</t>
  </si>
  <si>
    <t>Béren kívüli juttatások (K1107)</t>
  </si>
  <si>
    <t>Közlekedési ktg.térités (K1109)</t>
  </si>
  <si>
    <t>Foglalkoztatottak egyéb személyi juttatásai  (K1113)</t>
  </si>
  <si>
    <t>Választott tisztségviselők juttatásai (K121)</t>
  </si>
  <si>
    <t>Megbízási dijak (K122)</t>
  </si>
  <si>
    <t>Egyéb külső személyi juttatások (K123)</t>
  </si>
  <si>
    <t>Személyi juttatások (K1)</t>
  </si>
  <si>
    <t>Munkaadókat terhelő járulékok és szociális hozzájárulási 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</si>
  <si>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</si>
  <si>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</si>
  <si>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</si>
  <si>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</si>
  <si>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</si>
  <si>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</si>
  <si>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 (K333)</t>
  </si>
  <si>
    <t>Karbantartási, kisjavítási szolgáltatások (K334)</t>
  </si>
  <si>
    <t>Közvetített szolgáltatások   (K335)</t>
  </si>
  <si>
    <t>Szakmai tevékenységet segítő szolgáltatások  (K336)</t>
  </si>
  <si>
    <t>Egyéb szolgáltatások  (K337)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</si>
  <si>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</si>
  <si>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</si>
  <si>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</si>
  <si>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</si>
  <si>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Dologi kiadások (=31+34+45+48+59) (K3)</t>
  </si>
  <si>
    <t>Szociális juttatások (K48)</t>
  </si>
  <si>
    <t>Ellátottak pénzbeli juttatásai (K4)</t>
  </si>
  <si>
    <t>előző évi elszámolásából származó kiadások (K5021)</t>
  </si>
  <si>
    <t>működési célú támogatások államháztartáson belülre (K506)</t>
  </si>
  <si>
    <t>ebből: Mosonmagyaróvári Térségi Társulás</t>
  </si>
  <si>
    <t>ebből: BURSA ösztöndijak (központi ktgv,sz)</t>
  </si>
  <si>
    <t>ebből: térségi fejlesztési tanácsok/Szigetköz Felső Duna-mente</t>
  </si>
  <si>
    <t>működési célú támogatások államháztartáson kívülre (K512)</t>
  </si>
  <si>
    <t>ebből: egyházi jogi személyek (K512)</t>
  </si>
  <si>
    <t>ebből: egyéb civil szervezetek (K512)</t>
  </si>
  <si>
    <t>ebből: egyéb vállalkozások (K512)</t>
  </si>
  <si>
    <t>működési célú kiadások(K5)</t>
  </si>
  <si>
    <t>Ingatlanok beruházások (K62)</t>
  </si>
  <si>
    <t>Informatikai beruházások (K63)</t>
  </si>
  <si>
    <t>Egyéb tárgyi eszköz beruházások (K64)</t>
  </si>
  <si>
    <t>Beruházási célú előzetesen felszámított ÁFA (K67)</t>
  </si>
  <si>
    <t>Beruházások (K6)</t>
  </si>
  <si>
    <t>Ingatlanok felújitása (K71)</t>
  </si>
  <si>
    <t>Informatikai felújítása  (K72)</t>
  </si>
  <si>
    <t>tárgyi eszköz felújítások (K73)</t>
  </si>
  <si>
    <t>Felújítási célú előzetesen felszámított ÁFA (K74)</t>
  </si>
  <si>
    <t>Felújítások (K7)</t>
  </si>
  <si>
    <t>felhalmozási célú támogatások államháztartáson belülre (K84) (MTT)</t>
  </si>
  <si>
    <t>Felhalmozási célú visszatérítendő támogatások, kölcsönök nyújtása államháztartáson kívülre(K86)</t>
  </si>
  <si>
    <t>Egyéb felhalmozási célú kiadások  (K8)</t>
  </si>
  <si>
    <t>Államháztartáson belüli megelőlegezések visszafizetése (K914)</t>
  </si>
  <si>
    <t>Központi, irányító szervi támogatások folyósítása (K915)</t>
  </si>
  <si>
    <t>KIADÁSOK ÖSSZESEN</t>
  </si>
  <si>
    <t>Kimle,2020.06.12</t>
  </si>
  <si>
    <t>ÁSVÁNYRÁRÓI TÜNDÉKERT ÓVODA ÉS EGYSÉGES ÓVODA , MINI BÖLCSÖDE</t>
  </si>
  <si>
    <t>előirányzat-módosítás  2020 . június 30</t>
  </si>
  <si>
    <t>Kiadások</t>
  </si>
  <si>
    <t>Megnevezés</t>
  </si>
  <si>
    <t>ebből:</t>
  </si>
  <si>
    <t>(Ft-ban)</t>
  </si>
  <si>
    <t xml:space="preserve">        óvoda</t>
  </si>
  <si>
    <t xml:space="preserve">     mini bölcsőde</t>
  </si>
  <si>
    <t>Munkavégzésre irányuló egyéb jogviszonyban nem saját foglalkoztatottnak fizetett juttatások (K122)</t>
  </si>
  <si>
    <t>Személyi juttatások ) (K1)</t>
  </si>
  <si>
    <t>Munkaadókat terhelő járulékok és szociális hozzájárulási adó  (K2)</t>
  </si>
  <si>
    <t>Egyéb szolgáltatások (K337)</t>
  </si>
  <si>
    <t>Dologi kiadások (K3)</t>
  </si>
  <si>
    <t>Egyéb tárgyi eszközök beszerzése, létesítése (K64)</t>
  </si>
  <si>
    <t>Beruházási célú előzetesen felszámított általános forgalmi adó (K67)</t>
  </si>
  <si>
    <t>Költségvetési kiadások  (K1-K8)</t>
  </si>
  <si>
    <t>Bevételek</t>
  </si>
  <si>
    <t>Egyéb működési bevételek (B411)</t>
  </si>
  <si>
    <t>Egyéb kapott (járó) kamatok és kamatjellegű bevételek (B4082)</t>
  </si>
  <si>
    <t>Működési bevételek (B4)</t>
  </si>
  <si>
    <t>Előző év költségvetési maradványának igénybevétele (B8131)</t>
  </si>
  <si>
    <t>irányító szervi támogatás-normativa (B816)</t>
  </si>
  <si>
    <t>irányító szervi támogatás-önk.kieg.(B816)</t>
  </si>
  <si>
    <t>Finanszírozási bevételek (=23+29+30+31) (B8)</t>
  </si>
  <si>
    <t>Bevételek összesen:</t>
  </si>
  <si>
    <t>Ásványráró, 2020.06.12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</si>
</sst>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\ _F_t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&quot;H-&quot;0000"/>
  </numFmts>
  <fonts count="4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i/>
      <sz val="9"/>
      <name val="Arial"/>
      <family val="2"/>
    </font>
    <font>
      <sz val="10"/>
      <name val="MS Sans Serif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4" fillId="0" borderId="10" xfId="56" applyBorder="1">
      <alignment/>
      <protection/>
    </xf>
    <xf numFmtId="0" fontId="4" fillId="0" borderId="11" xfId="56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4" fillId="0" borderId="18" xfId="56" applyBorder="1">
      <alignment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0" fontId="4" fillId="0" borderId="21" xfId="56" applyBorder="1">
      <alignment/>
      <protection/>
    </xf>
    <xf numFmtId="0" fontId="6" fillId="24" borderId="22" xfId="56" applyFont="1" applyFill="1" applyBorder="1">
      <alignment/>
      <protection/>
    </xf>
    <xf numFmtId="0" fontId="7" fillId="24" borderId="23" xfId="56" applyFont="1" applyFill="1" applyBorder="1">
      <alignment/>
      <protection/>
    </xf>
    <xf numFmtId="0" fontId="3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7" fillId="24" borderId="24" xfId="56" applyFont="1" applyFill="1" applyBorder="1">
      <alignment/>
      <protection/>
    </xf>
    <xf numFmtId="0" fontId="7" fillId="24" borderId="25" xfId="56" applyFont="1" applyFill="1" applyBorder="1">
      <alignment/>
      <protection/>
    </xf>
    <xf numFmtId="0" fontId="3" fillId="0" borderId="22" xfId="56" applyFont="1" applyBorder="1">
      <alignment/>
      <protection/>
    </xf>
    <xf numFmtId="0" fontId="3" fillId="0" borderId="23" xfId="56" applyFont="1" applyBorder="1">
      <alignment/>
      <protection/>
    </xf>
    <xf numFmtId="0" fontId="6" fillId="24" borderId="20" xfId="56" applyFont="1" applyFill="1" applyBorder="1">
      <alignment/>
      <protection/>
    </xf>
    <xf numFmtId="0" fontId="6" fillId="24" borderId="21" xfId="56" applyFont="1" applyFill="1" applyBorder="1">
      <alignment/>
      <protection/>
    </xf>
    <xf numFmtId="0" fontId="4" fillId="0" borderId="22" xfId="56" applyBorder="1">
      <alignment/>
      <protection/>
    </xf>
    <xf numFmtId="0" fontId="4" fillId="0" borderId="23" xfId="56" applyBorder="1">
      <alignment/>
      <protection/>
    </xf>
    <xf numFmtId="0" fontId="7" fillId="24" borderId="17" xfId="56" applyFont="1" applyFill="1" applyBorder="1">
      <alignment/>
      <protection/>
    </xf>
    <xf numFmtId="0" fontId="7" fillId="24" borderId="18" xfId="56" applyFont="1" applyFill="1" applyBorder="1">
      <alignment/>
      <protection/>
    </xf>
    <xf numFmtId="0" fontId="7" fillId="24" borderId="26" xfId="56" applyFont="1" applyFill="1" applyBorder="1">
      <alignment/>
      <protection/>
    </xf>
    <xf numFmtId="0" fontId="7" fillId="24" borderId="27" xfId="56" applyFont="1" applyFill="1" applyBorder="1">
      <alignment/>
      <protection/>
    </xf>
    <xf numFmtId="0" fontId="7" fillId="24" borderId="28" xfId="56" applyFont="1" applyFill="1" applyBorder="1">
      <alignment/>
      <protection/>
    </xf>
    <xf numFmtId="0" fontId="3" fillId="0" borderId="29" xfId="56" applyFont="1" applyBorder="1">
      <alignment/>
      <protection/>
    </xf>
    <xf numFmtId="0" fontId="4" fillId="0" borderId="30" xfId="56" applyBorder="1">
      <alignment/>
      <protection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/>
    </xf>
    <xf numFmtId="167" fontId="37" fillId="0" borderId="10" xfId="4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7" fontId="24" fillId="0" borderId="10" xfId="40" applyNumberFormat="1" applyFont="1" applyFill="1" applyBorder="1" applyAlignment="1">
      <alignment/>
    </xf>
    <xf numFmtId="167" fontId="0" fillId="0" borderId="0" xfId="40" applyNumberFormat="1" applyFont="1" applyFill="1" applyAlignment="1">
      <alignment/>
    </xf>
    <xf numFmtId="0" fontId="4" fillId="0" borderId="31" xfId="56" applyBorder="1">
      <alignment/>
      <protection/>
    </xf>
    <xf numFmtId="3" fontId="3" fillId="0" borderId="32" xfId="56" applyNumberFormat="1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3" fontId="3" fillId="0" borderId="34" xfId="56" applyNumberFormat="1" applyFont="1" applyBorder="1" applyAlignment="1">
      <alignment horizontal="center"/>
      <protection/>
    </xf>
    <xf numFmtId="3" fontId="3" fillId="0" borderId="35" xfId="56" applyNumberFormat="1" applyFont="1" applyBorder="1" applyAlignment="1">
      <alignment horizontal="center"/>
      <protection/>
    </xf>
    <xf numFmtId="0" fontId="3" fillId="0" borderId="36" xfId="56" applyFont="1" applyBorder="1">
      <alignment/>
      <protection/>
    </xf>
    <xf numFmtId="3" fontId="4" fillId="0" borderId="32" xfId="56" applyNumberFormat="1" applyBorder="1">
      <alignment/>
      <protection/>
    </xf>
    <xf numFmtId="0" fontId="3" fillId="0" borderId="37" xfId="56" applyFont="1" applyBorder="1">
      <alignment/>
      <protection/>
    </xf>
    <xf numFmtId="3" fontId="4" fillId="0" borderId="34" xfId="56" applyNumberFormat="1" applyBorder="1">
      <alignment/>
      <protection/>
    </xf>
    <xf numFmtId="0" fontId="3" fillId="0" borderId="38" xfId="56" applyFont="1" applyBorder="1">
      <alignment/>
      <protection/>
    </xf>
    <xf numFmtId="3" fontId="4" fillId="0" borderId="35" xfId="56" applyNumberFormat="1" applyBorder="1">
      <alignment/>
      <protection/>
    </xf>
    <xf numFmtId="0" fontId="4" fillId="0" borderId="37" xfId="56" applyBorder="1">
      <alignment/>
      <protection/>
    </xf>
    <xf numFmtId="3" fontId="25" fillId="0" borderId="34" xfId="56" applyNumberFormat="1" applyFont="1" applyBorder="1">
      <alignment/>
      <protection/>
    </xf>
    <xf numFmtId="3" fontId="25" fillId="25" borderId="34" xfId="56" applyNumberFormat="1" applyFont="1" applyFill="1" applyBorder="1">
      <alignment/>
      <protection/>
    </xf>
    <xf numFmtId="0" fontId="4" fillId="0" borderId="39" xfId="56" applyBorder="1">
      <alignment/>
      <protection/>
    </xf>
    <xf numFmtId="0" fontId="4" fillId="0" borderId="40" xfId="56" applyBorder="1">
      <alignment/>
      <protection/>
    </xf>
    <xf numFmtId="0" fontId="7" fillId="24" borderId="39" xfId="56" applyFont="1" applyFill="1" applyBorder="1">
      <alignment/>
      <protection/>
    </xf>
    <xf numFmtId="3" fontId="5" fillId="24" borderId="34" xfId="56" applyNumberFormat="1" applyFont="1" applyFill="1" applyBorder="1">
      <alignment/>
      <protection/>
    </xf>
    <xf numFmtId="3" fontId="25" fillId="0" borderId="35" xfId="56" applyNumberFormat="1" applyFont="1" applyBorder="1">
      <alignment/>
      <protection/>
    </xf>
    <xf numFmtId="0" fontId="4" fillId="25" borderId="37" xfId="56" applyFill="1" applyBorder="1">
      <alignment/>
      <protection/>
    </xf>
    <xf numFmtId="0" fontId="4" fillId="25" borderId="38" xfId="56" applyFill="1" applyBorder="1">
      <alignment/>
      <protection/>
    </xf>
    <xf numFmtId="3" fontId="25" fillId="0" borderId="41" xfId="56" applyNumberFormat="1" applyFont="1" applyBorder="1">
      <alignment/>
      <protection/>
    </xf>
    <xf numFmtId="0" fontId="7" fillId="24" borderId="42" xfId="56" applyFont="1" applyFill="1" applyBorder="1">
      <alignment/>
      <protection/>
    </xf>
    <xf numFmtId="3" fontId="5" fillId="24" borderId="43" xfId="56" applyNumberFormat="1" applyFont="1" applyFill="1" applyBorder="1">
      <alignment/>
      <protection/>
    </xf>
    <xf numFmtId="0" fontId="3" fillId="0" borderId="39" xfId="56" applyFont="1" applyBorder="1">
      <alignment/>
      <protection/>
    </xf>
    <xf numFmtId="3" fontId="25" fillId="0" borderId="32" xfId="56" applyNumberFormat="1" applyFont="1" applyBorder="1">
      <alignment/>
      <protection/>
    </xf>
    <xf numFmtId="0" fontId="26" fillId="0" borderId="40" xfId="0" applyFont="1" applyBorder="1" applyAlignment="1">
      <alignment/>
    </xf>
    <xf numFmtId="0" fontId="6" fillId="24" borderId="40" xfId="56" applyFont="1" applyFill="1" applyBorder="1">
      <alignment/>
      <protection/>
    </xf>
    <xf numFmtId="3" fontId="8" fillId="24" borderId="33" xfId="56" applyNumberFormat="1" applyFont="1" applyFill="1" applyBorder="1">
      <alignment/>
      <protection/>
    </xf>
    <xf numFmtId="3" fontId="7" fillId="24" borderId="38" xfId="56" applyNumberFormat="1" applyFont="1" applyFill="1" applyBorder="1">
      <alignment/>
      <protection/>
    </xf>
    <xf numFmtId="3" fontId="5" fillId="24" borderId="35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7" fillId="25" borderId="42" xfId="56" applyFont="1" applyFill="1" applyBorder="1">
      <alignment/>
      <protection/>
    </xf>
    <xf numFmtId="3" fontId="5" fillId="24" borderId="41" xfId="56" applyNumberFormat="1" applyFont="1" applyFill="1" applyBorder="1">
      <alignment/>
      <protection/>
    </xf>
    <xf numFmtId="0" fontId="7" fillId="24" borderId="43" xfId="56" applyFont="1" applyFill="1" applyBorder="1">
      <alignment/>
      <protection/>
    </xf>
    <xf numFmtId="0" fontId="8" fillId="24" borderId="44" xfId="56" applyFont="1" applyFill="1" applyBorder="1">
      <alignment/>
      <protection/>
    </xf>
    <xf numFmtId="0" fontId="4" fillId="25" borderId="0" xfId="56" applyFill="1">
      <alignment/>
      <protection/>
    </xf>
    <xf numFmtId="3" fontId="25" fillId="25" borderId="45" xfId="56" applyNumberFormat="1" applyFont="1" applyFill="1" applyBorder="1" applyAlignment="1">
      <alignment/>
      <protection/>
    </xf>
    <xf numFmtId="3" fontId="25" fillId="25" borderId="46" xfId="56" applyNumberFormat="1" applyFont="1" applyFill="1" applyBorder="1" applyAlignment="1">
      <alignment/>
      <protection/>
    </xf>
    <xf numFmtId="3" fontId="25" fillId="25" borderId="46" xfId="56" applyNumberFormat="1" applyFont="1" applyFill="1" applyBorder="1">
      <alignment/>
      <protection/>
    </xf>
    <xf numFmtId="3" fontId="25" fillId="25" borderId="41" xfId="56" applyNumberFormat="1" applyFont="1" applyFill="1" applyBorder="1">
      <alignment/>
      <protection/>
    </xf>
    <xf numFmtId="3" fontId="25" fillId="25" borderId="47" xfId="0" applyNumberFormat="1" applyFont="1" applyFill="1" applyBorder="1" applyAlignment="1">
      <alignment/>
    </xf>
    <xf numFmtId="3" fontId="25" fillId="25" borderId="48" xfId="56" applyNumberFormat="1" applyFont="1" applyFill="1" applyBorder="1">
      <alignment/>
      <protection/>
    </xf>
    <xf numFmtId="3" fontId="25" fillId="25" borderId="45" xfId="0" applyNumberFormat="1" applyFont="1" applyFill="1" applyBorder="1" applyAlignment="1">
      <alignment/>
    </xf>
    <xf numFmtId="3" fontId="25" fillId="25" borderId="49" xfId="0" applyNumberFormat="1" applyFont="1" applyFill="1" applyBorder="1" applyAlignment="1">
      <alignment/>
    </xf>
    <xf numFmtId="0" fontId="4" fillId="0" borderId="49" xfId="56" applyBorder="1">
      <alignment/>
      <protection/>
    </xf>
    <xf numFmtId="3" fontId="5" fillId="24" borderId="33" xfId="56" applyNumberFormat="1" applyFont="1" applyFill="1" applyBorder="1">
      <alignment/>
      <protection/>
    </xf>
    <xf numFmtId="3" fontId="5" fillId="0" borderId="44" xfId="56" applyNumberFormat="1" applyFont="1" applyBorder="1">
      <alignment/>
      <protection/>
    </xf>
    <xf numFmtId="0" fontId="4" fillId="0" borderId="38" xfId="56" applyBorder="1">
      <alignment/>
      <protection/>
    </xf>
    <xf numFmtId="49" fontId="3" fillId="0" borderId="32" xfId="56" applyNumberFormat="1" applyFont="1" applyBorder="1" applyAlignment="1">
      <alignment horizontal="center"/>
      <protection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0" xfId="0" applyFont="1" applyFill="1" applyBorder="1" applyAlignment="1">
      <alignment wrapText="1"/>
    </xf>
    <xf numFmtId="0" fontId="24" fillId="0" borderId="52" xfId="0" applyFont="1" applyFill="1" applyBorder="1" applyAlignment="1">
      <alignment horizontal="right" wrapText="1"/>
    </xf>
    <xf numFmtId="3" fontId="5" fillId="0" borderId="41" xfId="56" applyNumberFormat="1" applyFont="1" applyFill="1" applyBorder="1">
      <alignment/>
      <protection/>
    </xf>
    <xf numFmtId="3" fontId="5" fillId="0" borderId="33" xfId="56" applyNumberFormat="1" applyFont="1" applyFill="1" applyBorder="1">
      <alignment/>
      <protection/>
    </xf>
    <xf numFmtId="3" fontId="25" fillId="0" borderId="34" xfId="56" applyNumberFormat="1" applyFont="1" applyFill="1" applyBorder="1">
      <alignment/>
      <protection/>
    </xf>
    <xf numFmtId="0" fontId="5" fillId="0" borderId="0" xfId="56" applyFont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24" fillId="0" borderId="50" xfId="0" applyFont="1" applyFill="1" applyBorder="1" applyAlignment="1">
      <alignment horizontal="left"/>
    </xf>
    <xf numFmtId="0" fontId="24" fillId="0" borderId="51" xfId="0" applyFont="1" applyFill="1" applyBorder="1" applyAlignment="1">
      <alignment horizontal="left"/>
    </xf>
    <xf numFmtId="0" fontId="37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center"/>
      <protection/>
    </xf>
    <xf numFmtId="0" fontId="38" fillId="0" borderId="0" xfId="0" applyFont="1" applyFill="1" applyAlignment="1">
      <alignment horizontal="right"/>
    </xf>
    <xf numFmtId="0" fontId="5" fillId="0" borderId="53" xfId="56" applyFont="1" applyBorder="1" applyAlignment="1">
      <alignment horizontal="center"/>
      <protection/>
    </xf>
    <xf numFmtId="0" fontId="4" fillId="0" borderId="10" xfId="56" applyBorder="1" applyAlignment="1">
      <alignment horizontal="center"/>
      <protection/>
    </xf>
    <xf numFmtId="0" fontId="4" fillId="25" borderId="10" xfId="56" applyFill="1" applyBorder="1">
      <alignment/>
      <protection/>
    </xf>
    <xf numFmtId="167" fontId="4" fillId="0" borderId="0" xfId="40" applyNumberFormat="1" applyFont="1" applyFill="1" applyAlignment="1">
      <alignment/>
    </xf>
    <xf numFmtId="49" fontId="4" fillId="0" borderId="10" xfId="56" applyNumberFormat="1" applyBorder="1">
      <alignment/>
      <protection/>
    </xf>
    <xf numFmtId="49" fontId="4" fillId="25" borderId="10" xfId="56" applyNumberFormat="1" applyFill="1" applyBorder="1">
      <alignment/>
      <protection/>
    </xf>
    <xf numFmtId="0" fontId="3" fillId="0" borderId="10" xfId="56" applyFont="1" applyBorder="1">
      <alignment/>
      <protection/>
    </xf>
    <xf numFmtId="0" fontId="3" fillId="0" borderId="50" xfId="56" applyFont="1" applyBorder="1">
      <alignment/>
      <protection/>
    </xf>
    <xf numFmtId="0" fontId="4" fillId="0" borderId="10" xfId="58" applyFont="1" applyBorder="1" applyAlignment="1">
      <alignment horizontal="left" vertical="top" wrapText="1"/>
      <protection/>
    </xf>
    <xf numFmtId="3" fontId="4" fillId="25" borderId="50" xfId="58" applyNumberFormat="1" applyFont="1" applyFill="1" applyBorder="1" applyAlignment="1">
      <alignment horizontal="right" vertical="top" wrapText="1"/>
      <protection/>
    </xf>
    <xf numFmtId="3" fontId="4" fillId="25" borderId="10" xfId="58" applyNumberFormat="1" applyFont="1" applyFill="1" applyBorder="1" applyAlignment="1">
      <alignment horizontal="right" vertical="top" wrapText="1"/>
      <protection/>
    </xf>
    <xf numFmtId="3" fontId="4" fillId="0" borderId="10" xfId="58" applyNumberFormat="1" applyFont="1" applyBorder="1" applyAlignment="1">
      <alignment horizontal="right" vertical="top" wrapText="1"/>
      <protection/>
    </xf>
    <xf numFmtId="0" fontId="3" fillId="26" borderId="10" xfId="58" applyFont="1" applyFill="1" applyBorder="1" applyAlignment="1">
      <alignment horizontal="left" vertical="top" wrapText="1"/>
      <protection/>
    </xf>
    <xf numFmtId="3" fontId="3" fillId="26" borderId="50" xfId="58" applyNumberFormat="1" applyFont="1" applyFill="1" applyBorder="1" applyAlignment="1">
      <alignment horizontal="right" vertical="top" wrapText="1"/>
      <protection/>
    </xf>
    <xf numFmtId="3" fontId="3" fillId="26" borderId="10" xfId="58" applyNumberFormat="1" applyFont="1" applyFill="1" applyBorder="1" applyAlignment="1">
      <alignment horizontal="right" vertical="top" wrapText="1"/>
      <protection/>
    </xf>
    <xf numFmtId="0" fontId="4" fillId="26" borderId="10" xfId="56" applyFill="1" applyBorder="1">
      <alignment/>
      <protection/>
    </xf>
    <xf numFmtId="3" fontId="4" fillId="0" borderId="50" xfId="58" applyNumberFormat="1" applyFont="1" applyBorder="1" applyAlignment="1">
      <alignment horizontal="right" vertical="top" wrapText="1"/>
      <protection/>
    </xf>
    <xf numFmtId="0" fontId="39" fillId="26" borderId="0" xfId="59" applyFont="1" applyFill="1">
      <alignment/>
      <protection/>
    </xf>
    <xf numFmtId="3" fontId="32" fillId="0" borderId="50" xfId="58" applyNumberFormat="1" applyFont="1" applyBorder="1" applyAlignment="1">
      <alignment horizontal="right" vertical="top" wrapText="1"/>
      <protection/>
    </xf>
    <xf numFmtId="3" fontId="32" fillId="0" borderId="10" xfId="58" applyNumberFormat="1" applyFont="1" applyBorder="1" applyAlignment="1">
      <alignment horizontal="right" vertical="top" wrapText="1"/>
      <protection/>
    </xf>
    <xf numFmtId="3" fontId="3" fillId="0" borderId="50" xfId="58" applyNumberFormat="1" applyFont="1" applyBorder="1" applyAlignment="1">
      <alignment horizontal="right" vertical="top" wrapText="1"/>
      <protection/>
    </xf>
    <xf numFmtId="3" fontId="3" fillId="0" borderId="10" xfId="58" applyNumberFormat="1" applyFont="1" applyBorder="1" applyAlignment="1">
      <alignment horizontal="right" vertical="top" wrapText="1"/>
      <protection/>
    </xf>
    <xf numFmtId="3" fontId="3" fillId="26" borderId="10" xfId="56" applyNumberFormat="1" applyFont="1" applyFill="1" applyBorder="1">
      <alignment/>
      <protection/>
    </xf>
    <xf numFmtId="3" fontId="4" fillId="0" borderId="0" xfId="56" applyNumberFormat="1">
      <alignment/>
      <protection/>
    </xf>
    <xf numFmtId="0" fontId="36" fillId="0" borderId="0" xfId="59">
      <alignment/>
      <protection/>
    </xf>
    <xf numFmtId="0" fontId="5" fillId="0" borderId="0" xfId="57" applyFont="1" applyAlignment="1">
      <alignment horizontal="center"/>
      <protection/>
    </xf>
    <xf numFmtId="0" fontId="25" fillId="0" borderId="0" xfId="57" applyFont="1">
      <alignment/>
      <protection/>
    </xf>
    <xf numFmtId="3" fontId="25" fillId="0" borderId="0" xfId="57" applyNumberFormat="1" applyFont="1">
      <alignment/>
      <protection/>
    </xf>
    <xf numFmtId="167" fontId="4" fillId="0" borderId="0" xfId="40" applyNumberFormat="1" applyFont="1" applyFill="1" applyBorder="1" applyAlignment="1">
      <alignment/>
    </xf>
    <xf numFmtId="0" fontId="4" fillId="0" borderId="0" xfId="57" applyFont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5" fillId="14" borderId="10" xfId="59" applyFont="1" applyFill="1" applyBorder="1" applyAlignment="1">
      <alignment horizontal="center" vertical="top" wrapText="1"/>
      <protection/>
    </xf>
    <xf numFmtId="14" fontId="25" fillId="14" borderId="10" xfId="59" applyNumberFormat="1" applyFont="1" applyFill="1" applyBorder="1" applyAlignment="1">
      <alignment horizontal="center" vertical="top" wrapText="1"/>
      <protection/>
    </xf>
    <xf numFmtId="0" fontId="4" fillId="0" borderId="10" xfId="59" applyFont="1" applyBorder="1" applyAlignment="1">
      <alignment horizontal="left" vertical="top" wrapText="1"/>
      <protection/>
    </xf>
    <xf numFmtId="3" fontId="4" fillId="0" borderId="10" xfId="59" applyNumberFormat="1" applyFont="1" applyBorder="1" applyAlignment="1">
      <alignment horizontal="right" vertical="top" wrapText="1"/>
      <protection/>
    </xf>
    <xf numFmtId="0" fontId="3" fillId="0" borderId="10" xfId="59" applyFont="1" applyBorder="1" applyAlignment="1">
      <alignment horizontal="left" vertical="top" wrapText="1"/>
      <protection/>
    </xf>
    <xf numFmtId="3" fontId="3" fillId="0" borderId="10" xfId="59" applyNumberFormat="1" applyFont="1" applyBorder="1" applyAlignment="1">
      <alignment horizontal="right" vertical="top" wrapText="1"/>
      <protection/>
    </xf>
    <xf numFmtId="3" fontId="3" fillId="25" borderId="10" xfId="59" applyNumberFormat="1" applyFont="1" applyFill="1" applyBorder="1" applyAlignment="1">
      <alignment horizontal="right" vertical="top" wrapText="1"/>
      <protection/>
    </xf>
    <xf numFmtId="0" fontId="25" fillId="25" borderId="10" xfId="59" applyFont="1" applyFill="1" applyBorder="1" applyAlignment="1">
      <alignment horizontal="center" vertical="top" wrapText="1"/>
      <protection/>
    </xf>
    <xf numFmtId="0" fontId="36" fillId="0" borderId="10" xfId="59" applyBorder="1">
      <alignment/>
      <protection/>
    </xf>
    <xf numFmtId="3" fontId="36" fillId="0" borderId="0" xfId="59" applyNumberForma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;nkorm%20kiad&#225;sai%202020.juniusi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sz. mell. KIADÁSI FŐTÁBLA"/>
      <sheetName val="4.sz. mell. óvoda"/>
      <sheetName val="COFOG sz.bontás"/>
      <sheetName val="felúj., beruház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37.8515625" style="34" customWidth="1"/>
    <col min="2" max="2" width="21.57421875" style="39" customWidth="1"/>
    <col min="3" max="3" width="34.421875" style="34" customWidth="1"/>
    <col min="4" max="4" width="21.00390625" style="39" customWidth="1"/>
    <col min="5" max="16384" width="9.140625" style="34" customWidth="1"/>
  </cols>
  <sheetData>
    <row r="1" spans="1:4" ht="15.75">
      <c r="A1" s="99" t="s">
        <v>54</v>
      </c>
      <c r="B1" s="99"/>
      <c r="C1" s="99"/>
      <c r="D1" s="99"/>
    </row>
    <row r="2" spans="1:4" ht="15.75">
      <c r="A2" s="99" t="s">
        <v>21</v>
      </c>
      <c r="B2" s="99"/>
      <c r="C2" s="99"/>
      <c r="D2" s="99"/>
    </row>
    <row r="3" spans="1:4" ht="15">
      <c r="A3" s="103" t="s">
        <v>55</v>
      </c>
      <c r="B3" s="103"/>
      <c r="C3" s="103"/>
      <c r="D3" s="103"/>
    </row>
    <row r="4" spans="1:4" ht="15.75">
      <c r="A4" s="102" t="s">
        <v>42</v>
      </c>
      <c r="B4" s="102"/>
      <c r="C4" s="102"/>
      <c r="D4" s="102"/>
    </row>
    <row r="6" spans="1:4" ht="34.5" customHeight="1">
      <c r="A6" s="100" t="s">
        <v>22</v>
      </c>
      <c r="B6" s="101"/>
      <c r="C6" s="100" t="s">
        <v>23</v>
      </c>
      <c r="D6" s="101"/>
    </row>
    <row r="7" spans="1:4" ht="34.5" customHeight="1">
      <c r="A7" s="35" t="s">
        <v>37</v>
      </c>
      <c r="B7" s="36">
        <f>SUM(B8:B12)</f>
        <v>149595590</v>
      </c>
      <c r="C7" s="35" t="s">
        <v>24</v>
      </c>
      <c r="D7" s="36">
        <f>SUM(D8:D11)</f>
        <v>149595590</v>
      </c>
    </row>
    <row r="8" spans="1:4" ht="34.5" customHeight="1">
      <c r="A8" s="37" t="s">
        <v>25</v>
      </c>
      <c r="B8" s="38">
        <v>51044867</v>
      </c>
      <c r="C8" s="37" t="s">
        <v>26</v>
      </c>
      <c r="D8" s="38">
        <v>98564204</v>
      </c>
    </row>
    <row r="9" spans="1:4" ht="34.5" customHeight="1">
      <c r="A9" s="37" t="s">
        <v>27</v>
      </c>
      <c r="B9" s="38">
        <v>10815982</v>
      </c>
      <c r="C9" s="37" t="s">
        <v>48</v>
      </c>
      <c r="D9" s="38">
        <v>30602203</v>
      </c>
    </row>
    <row r="10" spans="1:4" ht="34.5" customHeight="1">
      <c r="A10" s="37" t="s">
        <v>28</v>
      </c>
      <c r="B10" s="38">
        <v>66520447</v>
      </c>
      <c r="C10" s="37" t="s">
        <v>36</v>
      </c>
      <c r="D10" s="38">
        <v>8596935</v>
      </c>
    </row>
    <row r="11" spans="1:4" ht="34.5" customHeight="1">
      <c r="A11" s="37" t="s">
        <v>30</v>
      </c>
      <c r="B11" s="38">
        <v>12360000</v>
      </c>
      <c r="C11" s="37" t="s">
        <v>49</v>
      </c>
      <c r="D11" s="38">
        <v>11832248</v>
      </c>
    </row>
    <row r="12" spans="1:4" ht="34.5" customHeight="1">
      <c r="A12" s="37" t="s">
        <v>47</v>
      </c>
      <c r="B12" s="38">
        <v>8854294</v>
      </c>
      <c r="C12" s="37"/>
      <c r="D12" s="38"/>
    </row>
    <row r="13" spans="1:4" ht="34.5" customHeight="1">
      <c r="A13" s="35" t="s">
        <v>38</v>
      </c>
      <c r="B13" s="36">
        <f>SUM(B14:B16)</f>
        <v>35815291</v>
      </c>
      <c r="C13" s="35" t="s">
        <v>31</v>
      </c>
      <c r="D13" s="36">
        <f>SUM(D14:D16)</f>
        <v>35815291</v>
      </c>
    </row>
    <row r="14" spans="1:4" ht="34.5" customHeight="1">
      <c r="A14" s="37" t="s">
        <v>32</v>
      </c>
      <c r="B14" s="38">
        <v>35614891</v>
      </c>
      <c r="C14" s="37" t="s">
        <v>29</v>
      </c>
      <c r="D14" s="38">
        <v>22514447</v>
      </c>
    </row>
    <row r="15" spans="1:4" ht="34.5" customHeight="1">
      <c r="A15" s="37" t="s">
        <v>34</v>
      </c>
      <c r="B15" s="38"/>
      <c r="C15" s="37" t="s">
        <v>56</v>
      </c>
      <c r="D15" s="38">
        <v>3000000</v>
      </c>
    </row>
    <row r="16" spans="1:4" ht="34.5" customHeight="1">
      <c r="A16" s="37" t="s">
        <v>35</v>
      </c>
      <c r="B16" s="38">
        <v>200400</v>
      </c>
      <c r="C16" s="37" t="s">
        <v>39</v>
      </c>
      <c r="D16" s="38">
        <v>10300844</v>
      </c>
    </row>
    <row r="17" spans="1:4" ht="34.5" customHeight="1">
      <c r="A17" s="35" t="s">
        <v>33</v>
      </c>
      <c r="B17" s="36">
        <f>SUM(B7,B13,)</f>
        <v>185410881</v>
      </c>
      <c r="C17" s="37"/>
      <c r="D17" s="36">
        <f>SUM(D7,D13,)</f>
        <v>185410881</v>
      </c>
    </row>
  </sheetData>
  <sheetProtection/>
  <mergeCells count="6">
    <mergeCell ref="A1:D1"/>
    <mergeCell ref="A2:D2"/>
    <mergeCell ref="A6:B6"/>
    <mergeCell ref="C6:D6"/>
    <mergeCell ref="A4:D4"/>
    <mergeCell ref="A3:D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workbookViewId="0" topLeftCell="A1">
      <selection activeCell="K10" sqref="K10"/>
    </sheetView>
  </sheetViews>
  <sheetFormatPr defaultColWidth="3.8515625" defaultRowHeight="15"/>
  <cols>
    <col min="1" max="1" width="5.00390625" style="2" customWidth="1"/>
    <col min="2" max="2" width="4.57421875" style="2" customWidth="1"/>
    <col min="3" max="3" width="4.140625" style="2" customWidth="1"/>
    <col min="4" max="4" width="61.7109375" style="2" customWidth="1"/>
    <col min="5" max="6" width="28.140625" style="2" customWidth="1"/>
    <col min="7" max="250" width="9.140625" style="2" customWidth="1"/>
    <col min="251" max="16384" width="3.8515625" style="2" customWidth="1"/>
  </cols>
  <sheetData>
    <row r="1" spans="1:6" ht="15.75">
      <c r="A1" s="105" t="s">
        <v>43</v>
      </c>
      <c r="B1" s="105"/>
      <c r="C1" s="105"/>
      <c r="D1" s="105"/>
      <c r="E1" s="105"/>
      <c r="F1" s="105"/>
    </row>
    <row r="2" spans="1:6" ht="15.75">
      <c r="A2" s="105" t="s">
        <v>112</v>
      </c>
      <c r="B2" s="105"/>
      <c r="C2" s="105"/>
      <c r="D2" s="105"/>
      <c r="E2" s="105"/>
      <c r="F2" s="105"/>
    </row>
    <row r="3" spans="1:6" ht="15.75">
      <c r="A3" s="104" t="s">
        <v>98</v>
      </c>
      <c r="B3" s="104"/>
      <c r="C3" s="104"/>
      <c r="D3" s="104"/>
      <c r="E3" s="104"/>
      <c r="F3" s="104"/>
    </row>
    <row r="5" spans="4:5" ht="13.5" thickBot="1">
      <c r="D5" s="1" t="s">
        <v>0</v>
      </c>
      <c r="E5" s="1"/>
    </row>
    <row r="6" spans="1:6" ht="12.75">
      <c r="A6" s="4"/>
      <c r="B6" s="5"/>
      <c r="C6" s="5"/>
      <c r="D6" s="40"/>
      <c r="E6" s="41" t="s">
        <v>95</v>
      </c>
      <c r="F6" s="90" t="s">
        <v>113</v>
      </c>
    </row>
    <row r="7" spans="1:6" ht="12.75">
      <c r="A7" s="6"/>
      <c r="D7" s="42" t="s">
        <v>1</v>
      </c>
      <c r="E7" s="43" t="s">
        <v>64</v>
      </c>
      <c r="F7" s="43" t="s">
        <v>105</v>
      </c>
    </row>
    <row r="8" spans="1:6" ht="13.5" thickBot="1">
      <c r="A8" s="6"/>
      <c r="D8" s="42"/>
      <c r="E8" s="44" t="s">
        <v>50</v>
      </c>
      <c r="F8" s="44" t="s">
        <v>50</v>
      </c>
    </row>
    <row r="9" spans="1:6" ht="12.75">
      <c r="A9" s="7"/>
      <c r="B9" s="8"/>
      <c r="C9" s="8"/>
      <c r="D9" s="45" t="s">
        <v>2</v>
      </c>
      <c r="E9" s="46"/>
      <c r="F9" s="46"/>
    </row>
    <row r="10" spans="1:6" ht="12.75">
      <c r="A10" s="9"/>
      <c r="B10" s="3"/>
      <c r="C10" s="3"/>
      <c r="D10" s="47" t="s">
        <v>3</v>
      </c>
      <c r="E10" s="48"/>
      <c r="F10" s="48"/>
    </row>
    <row r="11" spans="1:6" ht="13.5" thickBot="1">
      <c r="A11" s="10"/>
      <c r="B11" s="11"/>
      <c r="C11" s="11"/>
      <c r="D11" s="49" t="s">
        <v>4</v>
      </c>
      <c r="E11" s="50"/>
      <c r="F11" s="50"/>
    </row>
    <row r="12" spans="1:6" ht="15">
      <c r="A12" s="9" t="s">
        <v>106</v>
      </c>
      <c r="B12" s="3"/>
      <c r="C12" s="3"/>
      <c r="D12" s="51" t="s">
        <v>5</v>
      </c>
      <c r="E12" s="52">
        <v>0</v>
      </c>
      <c r="F12" s="97">
        <v>83000</v>
      </c>
    </row>
    <row r="13" spans="1:6" ht="15">
      <c r="A13" s="9" t="s">
        <v>65</v>
      </c>
      <c r="B13" s="3"/>
      <c r="C13" s="3"/>
      <c r="D13" s="51" t="s">
        <v>6</v>
      </c>
      <c r="E13" s="53">
        <v>3000</v>
      </c>
      <c r="F13" s="97">
        <v>6000</v>
      </c>
    </row>
    <row r="14" spans="1:6" ht="15">
      <c r="A14" s="25" t="s">
        <v>40</v>
      </c>
      <c r="B14" s="26"/>
      <c r="C14" s="26"/>
      <c r="D14" s="54" t="s">
        <v>20</v>
      </c>
      <c r="E14" s="78">
        <v>2659000</v>
      </c>
      <c r="F14" s="78">
        <v>2659000</v>
      </c>
    </row>
    <row r="15" spans="1:6" ht="15">
      <c r="A15" s="25" t="s">
        <v>66</v>
      </c>
      <c r="B15" s="26"/>
      <c r="C15" s="26"/>
      <c r="D15" s="54" t="s">
        <v>67</v>
      </c>
      <c r="E15" s="79">
        <v>1203000</v>
      </c>
      <c r="F15" s="79">
        <v>1203000</v>
      </c>
    </row>
    <row r="16" spans="1:6" ht="15">
      <c r="A16" s="9" t="s">
        <v>68</v>
      </c>
      <c r="B16" s="3"/>
      <c r="C16" s="3"/>
      <c r="D16" s="51" t="s">
        <v>94</v>
      </c>
      <c r="E16" s="53">
        <v>1025000</v>
      </c>
      <c r="F16" s="53">
        <v>1025000</v>
      </c>
    </row>
    <row r="17" spans="1:6" ht="15">
      <c r="A17" s="9" t="s">
        <v>68</v>
      </c>
      <c r="B17" s="14"/>
      <c r="C17" s="14"/>
      <c r="D17" s="55" t="s">
        <v>44</v>
      </c>
      <c r="E17" s="80">
        <v>1800000</v>
      </c>
      <c r="F17" s="80">
        <v>1800000</v>
      </c>
    </row>
    <row r="18" spans="1:6" ht="15">
      <c r="A18" s="13" t="s">
        <v>68</v>
      </c>
      <c r="B18" s="14"/>
      <c r="C18" s="14"/>
      <c r="D18" s="55" t="s">
        <v>57</v>
      </c>
      <c r="E18" s="80">
        <v>2600000</v>
      </c>
      <c r="F18" s="80">
        <v>2600000</v>
      </c>
    </row>
    <row r="19" spans="1:6" ht="15">
      <c r="A19" s="13" t="s">
        <v>69</v>
      </c>
      <c r="B19" s="14"/>
      <c r="C19" s="14"/>
      <c r="D19" s="55" t="s">
        <v>70</v>
      </c>
      <c r="E19" s="80">
        <v>96000</v>
      </c>
      <c r="F19" s="80">
        <v>96000</v>
      </c>
    </row>
    <row r="20" spans="1:6" ht="15">
      <c r="A20" s="13" t="s">
        <v>101</v>
      </c>
      <c r="B20" s="14"/>
      <c r="C20" s="14"/>
      <c r="D20" s="55" t="s">
        <v>100</v>
      </c>
      <c r="E20" s="80">
        <v>538000</v>
      </c>
      <c r="F20" s="80">
        <v>538000</v>
      </c>
    </row>
    <row r="21" spans="1:6" ht="15">
      <c r="A21" s="13" t="s">
        <v>71</v>
      </c>
      <c r="B21" s="14"/>
      <c r="C21" s="14"/>
      <c r="D21" s="55" t="s">
        <v>72</v>
      </c>
      <c r="E21" s="80">
        <v>10000</v>
      </c>
      <c r="F21" s="80">
        <v>10000</v>
      </c>
    </row>
    <row r="22" spans="1:6" ht="15.75">
      <c r="A22" s="15" t="s">
        <v>7</v>
      </c>
      <c r="B22" s="16"/>
      <c r="C22" s="16"/>
      <c r="D22" s="56"/>
      <c r="E22" s="57">
        <f>SUM(E13:E21)</f>
        <v>9934000</v>
      </c>
      <c r="F22" s="57">
        <f>SUM(F12:F21)</f>
        <v>10020000</v>
      </c>
    </row>
    <row r="23" spans="1:6" ht="15.75" thickBot="1">
      <c r="A23" s="17"/>
      <c r="B23" s="18"/>
      <c r="C23" s="18"/>
      <c r="D23" s="49" t="s">
        <v>8</v>
      </c>
      <c r="E23" s="58"/>
      <c r="F23" s="58"/>
    </row>
    <row r="24" spans="1:6" ht="15">
      <c r="A24" s="9" t="s">
        <v>74</v>
      </c>
      <c r="B24" s="3"/>
      <c r="C24" s="3"/>
      <c r="D24" s="59" t="s">
        <v>9</v>
      </c>
      <c r="E24" s="53">
        <v>29483532</v>
      </c>
      <c r="F24" s="53">
        <v>29483532</v>
      </c>
    </row>
    <row r="25" spans="1:6" ht="15">
      <c r="A25" s="9" t="s">
        <v>75</v>
      </c>
      <c r="B25" s="3"/>
      <c r="C25" s="3"/>
      <c r="D25" s="51" t="s">
        <v>18</v>
      </c>
      <c r="E25" s="53">
        <v>90000</v>
      </c>
      <c r="F25" s="53">
        <v>90000</v>
      </c>
    </row>
    <row r="26" spans="1:6" ht="15">
      <c r="A26" s="10" t="s">
        <v>76</v>
      </c>
      <c r="B26" s="11"/>
      <c r="C26" s="11"/>
      <c r="D26" s="60" t="s">
        <v>10</v>
      </c>
      <c r="E26" s="81">
        <v>3091980</v>
      </c>
      <c r="F26" s="81">
        <v>3091980</v>
      </c>
    </row>
    <row r="27" spans="1:6" ht="15">
      <c r="A27" s="10" t="s">
        <v>76</v>
      </c>
      <c r="B27" s="11"/>
      <c r="C27" s="11"/>
      <c r="D27" s="60" t="s">
        <v>45</v>
      </c>
      <c r="E27" s="81">
        <v>8703132</v>
      </c>
      <c r="F27" s="81">
        <v>8703132</v>
      </c>
    </row>
    <row r="28" spans="1:6" ht="15.75" thickBot="1">
      <c r="A28" s="9" t="s">
        <v>77</v>
      </c>
      <c r="B28" s="3"/>
      <c r="C28" s="3"/>
      <c r="D28" s="59" t="s">
        <v>19</v>
      </c>
      <c r="E28" s="53">
        <v>6121616</v>
      </c>
      <c r="F28" s="97">
        <v>0</v>
      </c>
    </row>
    <row r="29" spans="1:6" ht="16.5" thickBot="1">
      <c r="A29" s="19" t="s">
        <v>11</v>
      </c>
      <c r="B29" s="20"/>
      <c r="C29" s="20"/>
      <c r="D29" s="62"/>
      <c r="E29" s="63">
        <f>SUM(E24:E28)</f>
        <v>47490260</v>
      </c>
      <c r="F29" s="63">
        <f>SUM(F24:F28)</f>
        <v>41368644</v>
      </c>
    </row>
    <row r="30" spans="1:6" ht="15">
      <c r="A30" s="21"/>
      <c r="B30" s="22"/>
      <c r="C30" s="22"/>
      <c r="D30" s="64" t="s">
        <v>12</v>
      </c>
      <c r="E30" s="65"/>
      <c r="F30" s="65"/>
    </row>
    <row r="31" spans="1:6" ht="15">
      <c r="A31" s="9"/>
      <c r="B31" s="3"/>
      <c r="C31" s="3"/>
      <c r="D31" s="51" t="s">
        <v>13</v>
      </c>
      <c r="E31" s="61"/>
      <c r="F31" s="61"/>
    </row>
    <row r="32" spans="1:6" ht="15">
      <c r="A32" s="13" t="s">
        <v>78</v>
      </c>
      <c r="B32" s="14"/>
      <c r="C32" s="14"/>
      <c r="D32" s="89" t="s">
        <v>92</v>
      </c>
      <c r="E32" s="83">
        <v>32631021</v>
      </c>
      <c r="F32" s="83">
        <v>32631021</v>
      </c>
    </row>
    <row r="33" spans="1:6" ht="15">
      <c r="A33" s="13" t="s">
        <v>78</v>
      </c>
      <c r="B33" s="14"/>
      <c r="C33" s="14"/>
      <c r="D33" s="66" t="s">
        <v>79</v>
      </c>
      <c r="E33" s="84">
        <v>12400</v>
      </c>
      <c r="F33" s="84">
        <v>12400</v>
      </c>
    </row>
    <row r="34" spans="1:6" ht="15">
      <c r="A34" s="13" t="s">
        <v>80</v>
      </c>
      <c r="B34" s="14"/>
      <c r="C34" s="14"/>
      <c r="D34" s="66" t="s">
        <v>52</v>
      </c>
      <c r="E34" s="85">
        <v>9253000</v>
      </c>
      <c r="F34" s="85">
        <v>9253000</v>
      </c>
    </row>
    <row r="35" spans="1:6" ht="15">
      <c r="A35" s="13" t="s">
        <v>80</v>
      </c>
      <c r="B35" s="14"/>
      <c r="C35" s="14"/>
      <c r="D35" s="66" t="s">
        <v>51</v>
      </c>
      <c r="E35" s="82">
        <v>14289992</v>
      </c>
      <c r="F35" s="82">
        <v>14289992</v>
      </c>
    </row>
    <row r="36" spans="1:6" ht="15">
      <c r="A36" s="13" t="s">
        <v>80</v>
      </c>
      <c r="B36" s="14"/>
      <c r="C36" s="14"/>
      <c r="D36" s="66" t="s">
        <v>53</v>
      </c>
      <c r="E36" s="84">
        <v>123120</v>
      </c>
      <c r="F36" s="84">
        <v>123120</v>
      </c>
    </row>
    <row r="37" spans="1:6" ht="15">
      <c r="A37" s="13" t="s">
        <v>80</v>
      </c>
      <c r="B37" s="14"/>
      <c r="C37" s="14"/>
      <c r="D37" s="55" t="s">
        <v>61</v>
      </c>
      <c r="E37" s="84">
        <v>6991000</v>
      </c>
      <c r="F37" s="84">
        <v>6991000</v>
      </c>
    </row>
    <row r="38" spans="1:6" ht="15">
      <c r="A38" s="13" t="s">
        <v>81</v>
      </c>
      <c r="B38" s="14"/>
      <c r="C38" s="14"/>
      <c r="D38" s="66" t="s">
        <v>46</v>
      </c>
      <c r="E38" s="82">
        <v>2568303</v>
      </c>
      <c r="F38" s="82">
        <v>2568303</v>
      </c>
    </row>
    <row r="39" spans="1:6" ht="15">
      <c r="A39" s="13" t="s">
        <v>82</v>
      </c>
      <c r="B39" s="14"/>
      <c r="C39" s="14"/>
      <c r="D39" s="66" t="s">
        <v>93</v>
      </c>
      <c r="E39" s="82">
        <v>31722300</v>
      </c>
      <c r="F39" s="82">
        <v>31722300</v>
      </c>
    </row>
    <row r="40" spans="1:6" ht="12.75">
      <c r="A40" s="13" t="s">
        <v>83</v>
      </c>
      <c r="B40" s="14"/>
      <c r="C40" s="14"/>
      <c r="D40" s="54" t="s">
        <v>84</v>
      </c>
      <c r="E40" s="86">
        <v>0</v>
      </c>
      <c r="F40" s="86">
        <v>0</v>
      </c>
    </row>
    <row r="41" spans="1:6" ht="15.75" thickBot="1">
      <c r="A41" s="23" t="s">
        <v>85</v>
      </c>
      <c r="B41" s="24"/>
      <c r="C41" s="24"/>
      <c r="D41" s="67"/>
      <c r="E41" s="68">
        <f>SUM(E31:E40)</f>
        <v>97591136</v>
      </c>
      <c r="F41" s="68">
        <f>SUM(F31:F40)</f>
        <v>97591136</v>
      </c>
    </row>
    <row r="42" spans="1:13" ht="16.5" customHeight="1">
      <c r="A42" s="7"/>
      <c r="B42" s="8"/>
      <c r="C42" s="8"/>
      <c r="D42" s="45" t="s">
        <v>14</v>
      </c>
      <c r="E42" s="65"/>
      <c r="F42" s="65"/>
      <c r="M42" s="77"/>
    </row>
    <row r="43" spans="1:13" ht="16.5" customHeight="1">
      <c r="A43" s="9" t="s">
        <v>86</v>
      </c>
      <c r="B43" s="3"/>
      <c r="C43" s="3"/>
      <c r="D43" s="51" t="s">
        <v>62</v>
      </c>
      <c r="E43" s="53">
        <v>0</v>
      </c>
      <c r="F43" s="53">
        <v>0</v>
      </c>
      <c r="M43" s="77"/>
    </row>
    <row r="44" spans="1:6" ht="16.5" customHeight="1">
      <c r="A44" s="9" t="s">
        <v>86</v>
      </c>
      <c r="B44" s="3"/>
      <c r="C44" s="3"/>
      <c r="D44" s="51" t="s">
        <v>15</v>
      </c>
      <c r="E44" s="53">
        <v>11654700</v>
      </c>
      <c r="F44" s="53">
        <v>11654700</v>
      </c>
    </row>
    <row r="45" spans="1:6" ht="16.5" thickBot="1">
      <c r="A45" s="27"/>
      <c r="B45" s="28"/>
      <c r="C45" s="28"/>
      <c r="D45" s="69" t="s">
        <v>16</v>
      </c>
      <c r="E45" s="70">
        <f>SUM(E43:E44)</f>
        <v>11654700</v>
      </c>
      <c r="F45" s="70">
        <f>SUM(F43:F44)</f>
        <v>11654700</v>
      </c>
    </row>
    <row r="46" spans="1:6" ht="16.5" thickBot="1">
      <c r="A46" s="71" t="s">
        <v>87</v>
      </c>
      <c r="B46" s="72"/>
      <c r="C46" s="72"/>
      <c r="D46" s="73" t="s">
        <v>88</v>
      </c>
      <c r="E46" s="88">
        <v>0</v>
      </c>
      <c r="F46" s="88"/>
    </row>
    <row r="47" spans="1:6" ht="16.5" thickBot="1">
      <c r="A47" s="19" t="s">
        <v>89</v>
      </c>
      <c r="B47" s="20"/>
      <c r="C47" s="20"/>
      <c r="D47" s="62" t="s">
        <v>90</v>
      </c>
      <c r="E47" s="87">
        <v>0</v>
      </c>
      <c r="F47" s="96">
        <v>16500000</v>
      </c>
    </row>
    <row r="48" spans="1:6" ht="15.75" thickBot="1">
      <c r="A48" s="13" t="s">
        <v>73</v>
      </c>
      <c r="B48" s="14"/>
      <c r="C48" s="14"/>
      <c r="D48" s="55" t="s">
        <v>63</v>
      </c>
      <c r="E48" s="80">
        <v>3070000</v>
      </c>
      <c r="F48" s="80">
        <v>3070000</v>
      </c>
    </row>
    <row r="49" spans="1:6" ht="16.5" thickBot="1">
      <c r="A49" s="19" t="s">
        <v>73</v>
      </c>
      <c r="B49" s="20"/>
      <c r="C49" s="20"/>
      <c r="D49" s="62" t="s">
        <v>60</v>
      </c>
      <c r="E49" s="74">
        <f>SUM(F48)</f>
        <v>3070000</v>
      </c>
      <c r="F49" s="74">
        <f>SUM(F48)</f>
        <v>3070000</v>
      </c>
    </row>
    <row r="50" spans="1:6" ht="16.5" thickBot="1">
      <c r="A50" s="29" t="s">
        <v>96</v>
      </c>
      <c r="B50" s="30"/>
      <c r="C50" s="31"/>
      <c r="D50" s="75" t="s">
        <v>97</v>
      </c>
      <c r="E50" s="74">
        <v>2570711</v>
      </c>
      <c r="F50" s="95">
        <v>1928024</v>
      </c>
    </row>
    <row r="51" spans="1:6" ht="16.5" thickBot="1">
      <c r="A51" s="29" t="s">
        <v>91</v>
      </c>
      <c r="B51" s="30"/>
      <c r="C51" s="31"/>
      <c r="D51" s="75" t="s">
        <v>41</v>
      </c>
      <c r="E51" s="74">
        <v>91526927</v>
      </c>
      <c r="F51" s="74">
        <v>91516927</v>
      </c>
    </row>
    <row r="52" spans="1:6" ht="16.5" thickBot="1">
      <c r="A52" s="32" t="s">
        <v>17</v>
      </c>
      <c r="B52" s="12"/>
      <c r="C52" s="33"/>
      <c r="D52" s="76"/>
      <c r="E52" s="70">
        <f>SUM(E22,E29,E41,E45,E49,E51,E50)</f>
        <v>263837734</v>
      </c>
      <c r="F52" s="70">
        <f>SUM(F22,F47,F29,F41,F45,F49,F51,F50)</f>
        <v>273649431</v>
      </c>
    </row>
    <row r="55" ht="12.75">
      <c r="A55" s="2" t="s">
        <v>107</v>
      </c>
    </row>
  </sheetData>
  <sheetProtection/>
  <mergeCells count="3">
    <mergeCell ref="A3:F3"/>
    <mergeCell ref="A1:F1"/>
    <mergeCell ref="A2:F2"/>
  </mergeCells>
  <printOptions/>
  <pageMargins left="0.32" right="0.16" top="0.31" bottom="0.16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selection activeCell="C3" sqref="C3"/>
    </sheetView>
  </sheetViews>
  <sheetFormatPr defaultColWidth="9.140625" defaultRowHeight="15"/>
  <cols>
    <col min="1" max="1" width="63.140625" style="2" customWidth="1"/>
    <col min="2" max="2" width="26.00390625" style="2" customWidth="1"/>
    <col min="3" max="3" width="29.28125" style="110" customWidth="1"/>
    <col min="4" max="4" width="9.00390625" style="2" hidden="1" customWidth="1"/>
    <col min="5" max="5" width="7.00390625" style="2" hidden="1" customWidth="1"/>
    <col min="6" max="6" width="6.00390625" style="2" hidden="1" customWidth="1"/>
    <col min="7" max="7" width="8.00390625" style="2" hidden="1" customWidth="1"/>
    <col min="8" max="8" width="9.00390625" style="2" hidden="1" customWidth="1"/>
    <col min="9" max="9" width="7.00390625" style="2" hidden="1" customWidth="1"/>
    <col min="10" max="11" width="9.00390625" style="2" hidden="1" customWidth="1"/>
    <col min="12" max="12" width="12.421875" style="2" hidden="1" customWidth="1"/>
    <col min="13" max="14" width="8.00390625" style="2" hidden="1" customWidth="1"/>
    <col min="15" max="15" width="9.00390625" style="77" hidden="1" customWidth="1"/>
    <col min="16" max="16" width="8.00390625" style="2" hidden="1" customWidth="1"/>
    <col min="17" max="17" width="7.00390625" style="2" hidden="1" customWidth="1"/>
    <col min="18" max="19" width="8.00390625" style="2" hidden="1" customWidth="1"/>
    <col min="20" max="20" width="7.00390625" style="2" hidden="1" customWidth="1"/>
    <col min="21" max="21" width="9.00390625" style="77" hidden="1" customWidth="1"/>
    <col min="22" max="22" width="8.00390625" style="77" hidden="1" customWidth="1"/>
    <col min="23" max="23" width="9.00390625" style="2" hidden="1" customWidth="1"/>
    <col min="24" max="24" width="7.00390625" style="2" hidden="1" customWidth="1"/>
    <col min="25" max="25" width="8.00390625" style="77" hidden="1" customWidth="1"/>
    <col min="26" max="26" width="9.140625" style="2" customWidth="1"/>
    <col min="27" max="16384" width="9.140625" style="131" customWidth="1"/>
  </cols>
  <sheetData>
    <row r="1" spans="1:14" ht="15.75">
      <c r="A1" s="105" t="s">
        <v>43</v>
      </c>
      <c r="B1" s="105"/>
      <c r="C1" s="105"/>
      <c r="N1" s="98"/>
    </row>
    <row r="2" spans="1:25" ht="15.75">
      <c r="A2" s="105" t="s">
        <v>116</v>
      </c>
      <c r="B2" s="105"/>
      <c r="C2" s="107"/>
      <c r="D2" s="3" t="s">
        <v>117</v>
      </c>
      <c r="E2" s="3" t="s">
        <v>118</v>
      </c>
      <c r="F2" s="3" t="s">
        <v>119</v>
      </c>
      <c r="G2" s="3" t="s">
        <v>120</v>
      </c>
      <c r="H2" s="3" t="s">
        <v>121</v>
      </c>
      <c r="I2" s="3" t="s">
        <v>122</v>
      </c>
      <c r="J2" s="3" t="s">
        <v>123</v>
      </c>
      <c r="K2" s="3" t="s">
        <v>124</v>
      </c>
      <c r="L2" s="3" t="s">
        <v>125</v>
      </c>
      <c r="M2" s="3" t="s">
        <v>126</v>
      </c>
      <c r="N2" s="108" t="s">
        <v>127</v>
      </c>
      <c r="O2" s="109" t="s">
        <v>128</v>
      </c>
      <c r="P2" s="3" t="s">
        <v>129</v>
      </c>
      <c r="Q2" s="3" t="s">
        <v>130</v>
      </c>
      <c r="R2" s="3" t="s">
        <v>131</v>
      </c>
      <c r="S2" s="3" t="s">
        <v>132</v>
      </c>
      <c r="T2" s="3" t="s">
        <v>133</v>
      </c>
      <c r="U2" s="109" t="s">
        <v>134</v>
      </c>
      <c r="V2" s="109" t="s">
        <v>135</v>
      </c>
      <c r="W2" s="3" t="s">
        <v>136</v>
      </c>
      <c r="X2" s="3" t="s">
        <v>137</v>
      </c>
      <c r="Y2" s="109" t="s">
        <v>138</v>
      </c>
    </row>
    <row r="3" spans="3:25" ht="15">
      <c r="C3" s="110" t="s">
        <v>139</v>
      </c>
      <c r="D3" s="111" t="s">
        <v>140</v>
      </c>
      <c r="E3" s="111" t="s">
        <v>141</v>
      </c>
      <c r="F3" s="111" t="s">
        <v>142</v>
      </c>
      <c r="G3" s="111" t="s">
        <v>143</v>
      </c>
      <c r="H3" s="111" t="s">
        <v>144</v>
      </c>
      <c r="I3" s="111" t="s">
        <v>145</v>
      </c>
      <c r="J3" s="111" t="s">
        <v>146</v>
      </c>
      <c r="K3" s="111" t="s">
        <v>147</v>
      </c>
      <c r="L3" s="111" t="s">
        <v>148</v>
      </c>
      <c r="M3" s="111" t="s">
        <v>149</v>
      </c>
      <c r="N3" s="111" t="s">
        <v>150</v>
      </c>
      <c r="O3" s="112" t="s">
        <v>151</v>
      </c>
      <c r="P3" s="111" t="s">
        <v>152</v>
      </c>
      <c r="Q3" s="111" t="s">
        <v>153</v>
      </c>
      <c r="R3" s="111" t="s">
        <v>154</v>
      </c>
      <c r="S3" s="111" t="s">
        <v>155</v>
      </c>
      <c r="T3" s="111" t="s">
        <v>156</v>
      </c>
      <c r="U3" s="112" t="s">
        <v>157</v>
      </c>
      <c r="V3" s="112" t="s">
        <v>158</v>
      </c>
      <c r="W3" s="111" t="s">
        <v>159</v>
      </c>
      <c r="X3" s="111" t="s">
        <v>160</v>
      </c>
      <c r="Y3" s="112" t="s">
        <v>161</v>
      </c>
    </row>
    <row r="4" spans="1:25" ht="15">
      <c r="A4" s="113" t="s">
        <v>162</v>
      </c>
      <c r="B4" s="114" t="s">
        <v>109</v>
      </c>
      <c r="C4" s="114" t="s">
        <v>163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9"/>
      <c r="P4" s="3"/>
      <c r="Q4" s="3"/>
      <c r="R4" s="3"/>
      <c r="S4" s="3"/>
      <c r="T4" s="3"/>
      <c r="U4" s="109"/>
      <c r="V4" s="109"/>
      <c r="W4" s="3"/>
      <c r="X4" s="3"/>
      <c r="Y4" s="109"/>
    </row>
    <row r="5" spans="1:25" ht="15">
      <c r="A5" s="115" t="s">
        <v>164</v>
      </c>
      <c r="B5" s="116">
        <v>20438122</v>
      </c>
      <c r="C5" s="117">
        <f aca="true" t="shared" si="0" ref="C5:C12">SUM(D5:Y5)</f>
        <v>20438122</v>
      </c>
      <c r="D5" s="3">
        <v>2511600</v>
      </c>
      <c r="E5" s="3"/>
      <c r="F5" s="3"/>
      <c r="G5" s="3"/>
      <c r="H5" s="3"/>
      <c r="I5" s="3">
        <v>489180</v>
      </c>
      <c r="J5" s="3"/>
      <c r="K5" s="3"/>
      <c r="L5" s="3"/>
      <c r="M5" s="3"/>
      <c r="N5" s="3">
        <v>3161400</v>
      </c>
      <c r="O5" s="109">
        <v>2784000</v>
      </c>
      <c r="P5" s="3">
        <v>5074942</v>
      </c>
      <c r="Q5" s="3"/>
      <c r="R5" s="3"/>
      <c r="S5" s="3">
        <v>1920000</v>
      </c>
      <c r="T5" s="3">
        <v>536400</v>
      </c>
      <c r="U5" s="109">
        <v>3960600</v>
      </c>
      <c r="V5" s="109"/>
      <c r="W5" s="3"/>
      <c r="X5" s="3"/>
      <c r="Y5" s="109"/>
    </row>
    <row r="6" spans="1:25" ht="15">
      <c r="A6" s="115" t="s">
        <v>165</v>
      </c>
      <c r="B6" s="116">
        <v>0</v>
      </c>
      <c r="C6" s="117">
        <f t="shared" si="0"/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9"/>
      <c r="P6" s="3"/>
      <c r="Q6" s="3"/>
      <c r="R6" s="3"/>
      <c r="S6" s="3"/>
      <c r="T6" s="3"/>
      <c r="U6" s="109"/>
      <c r="V6" s="109"/>
      <c r="W6" s="3"/>
      <c r="X6" s="3"/>
      <c r="Y6" s="109"/>
    </row>
    <row r="7" spans="1:25" ht="15">
      <c r="A7" s="115" t="s">
        <v>166</v>
      </c>
      <c r="B7" s="116">
        <v>954000</v>
      </c>
      <c r="C7" s="117">
        <f t="shared" si="0"/>
        <v>954000</v>
      </c>
      <c r="D7" s="3">
        <v>120000</v>
      </c>
      <c r="E7" s="3"/>
      <c r="F7" s="3"/>
      <c r="G7" s="3"/>
      <c r="H7" s="3"/>
      <c r="I7" s="3">
        <v>32000</v>
      </c>
      <c r="J7" s="3"/>
      <c r="K7" s="3"/>
      <c r="L7" s="3"/>
      <c r="M7" s="3"/>
      <c r="N7" s="3">
        <v>120000</v>
      </c>
      <c r="O7" s="109">
        <v>150000</v>
      </c>
      <c r="P7" s="3">
        <v>120000</v>
      </c>
      <c r="Q7" s="3"/>
      <c r="R7" s="3"/>
      <c r="S7" s="3">
        <v>120000</v>
      </c>
      <c r="T7" s="3">
        <v>72000</v>
      </c>
      <c r="U7" s="109">
        <v>220000</v>
      </c>
      <c r="V7" s="109"/>
      <c r="W7" s="3"/>
      <c r="X7" s="3"/>
      <c r="Y7" s="109"/>
    </row>
    <row r="8" spans="1:25" ht="15">
      <c r="A8" s="115" t="s">
        <v>167</v>
      </c>
      <c r="B8" s="116">
        <v>62000</v>
      </c>
      <c r="C8" s="117">
        <f t="shared" si="0"/>
        <v>62000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09"/>
      <c r="P8" s="3">
        <v>62000</v>
      </c>
      <c r="Q8" s="3"/>
      <c r="R8" s="3"/>
      <c r="S8" s="3"/>
      <c r="T8" s="3"/>
      <c r="U8" s="109"/>
      <c r="V8" s="109"/>
      <c r="W8" s="3"/>
      <c r="X8" s="3"/>
      <c r="Y8" s="109"/>
    </row>
    <row r="9" spans="1:25" ht="15">
      <c r="A9" s="115" t="s">
        <v>168</v>
      </c>
      <c r="B9" s="116">
        <v>402507</v>
      </c>
      <c r="C9" s="117">
        <f t="shared" si="0"/>
        <v>502507</v>
      </c>
      <c r="D9" s="3">
        <v>100000</v>
      </c>
      <c r="E9" s="3"/>
      <c r="F9" s="3"/>
      <c r="G9" s="3"/>
      <c r="H9" s="3"/>
      <c r="I9" s="3"/>
      <c r="J9" s="3"/>
      <c r="K9" s="3"/>
      <c r="L9" s="3"/>
      <c r="M9" s="3"/>
      <c r="N9" s="3">
        <v>400</v>
      </c>
      <c r="O9" s="109"/>
      <c r="P9" s="3">
        <v>118107</v>
      </c>
      <c r="Q9" s="3"/>
      <c r="R9" s="3"/>
      <c r="S9" s="3">
        <v>140000</v>
      </c>
      <c r="T9" s="3">
        <v>144000</v>
      </c>
      <c r="U9" s="109"/>
      <c r="V9" s="109"/>
      <c r="W9" s="3"/>
      <c r="X9" s="3"/>
      <c r="Y9" s="109"/>
    </row>
    <row r="10" spans="1:25" ht="15">
      <c r="A10" s="115" t="s">
        <v>169</v>
      </c>
      <c r="B10" s="116">
        <v>7389327</v>
      </c>
      <c r="C10" s="117">
        <f t="shared" si="0"/>
        <v>7389327</v>
      </c>
      <c r="D10" s="3">
        <v>7389327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109"/>
      <c r="P10" s="3"/>
      <c r="Q10" s="3"/>
      <c r="R10" s="3"/>
      <c r="S10" s="3"/>
      <c r="T10" s="3"/>
      <c r="U10" s="109"/>
      <c r="V10" s="109"/>
      <c r="W10" s="3"/>
      <c r="X10" s="3"/>
      <c r="Y10" s="109"/>
    </row>
    <row r="11" spans="1:25" ht="15">
      <c r="A11" s="115" t="s">
        <v>170</v>
      </c>
      <c r="B11" s="116">
        <v>1568000</v>
      </c>
      <c r="C11" s="117">
        <f t="shared" si="0"/>
        <v>1568000</v>
      </c>
      <c r="D11" s="3">
        <v>563500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109">
        <v>372500</v>
      </c>
      <c r="P11" s="3"/>
      <c r="Q11" s="3"/>
      <c r="R11" s="3"/>
      <c r="S11" s="3">
        <v>502000</v>
      </c>
      <c r="T11" s="3"/>
      <c r="U11" s="109"/>
      <c r="V11" s="109"/>
      <c r="W11" s="3">
        <v>130000</v>
      </c>
      <c r="X11" s="3"/>
      <c r="Y11" s="109"/>
    </row>
    <row r="12" spans="1:25" ht="15">
      <c r="A12" s="115" t="s">
        <v>171</v>
      </c>
      <c r="B12" s="116">
        <v>270000</v>
      </c>
      <c r="C12" s="118">
        <f t="shared" si="0"/>
        <v>270000</v>
      </c>
      <c r="D12" s="3">
        <v>270000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109"/>
      <c r="P12" s="3"/>
      <c r="Q12" s="3"/>
      <c r="R12" s="3"/>
      <c r="S12" s="3"/>
      <c r="T12" s="3"/>
      <c r="U12" s="109"/>
      <c r="V12" s="109"/>
      <c r="W12" s="3"/>
      <c r="X12" s="3"/>
      <c r="Y12" s="109"/>
    </row>
    <row r="13" spans="1:25" ht="15">
      <c r="A13" s="119" t="s">
        <v>172</v>
      </c>
      <c r="B13" s="120">
        <f>SUM(B5:B12)</f>
        <v>31083956</v>
      </c>
      <c r="C13" s="121">
        <f>SUM(C5:C12)</f>
        <v>31183956</v>
      </c>
      <c r="D13" s="122">
        <f>SUM(D5:D12)</f>
        <v>10954427</v>
      </c>
      <c r="E13" s="122">
        <f aca="true" t="shared" si="1" ref="E13:Y13">SUM(E5:E12)</f>
        <v>0</v>
      </c>
      <c r="F13" s="122"/>
      <c r="G13" s="122"/>
      <c r="H13" s="122">
        <f t="shared" si="1"/>
        <v>0</v>
      </c>
      <c r="I13" s="122">
        <f t="shared" si="1"/>
        <v>521180</v>
      </c>
      <c r="J13" s="122">
        <f t="shared" si="1"/>
        <v>0</v>
      </c>
      <c r="K13" s="122"/>
      <c r="L13" s="122"/>
      <c r="M13" s="122"/>
      <c r="N13" s="122">
        <f t="shared" si="1"/>
        <v>3281800</v>
      </c>
      <c r="O13" s="122">
        <f t="shared" si="1"/>
        <v>3306500</v>
      </c>
      <c r="P13" s="122">
        <f t="shared" si="1"/>
        <v>5375049</v>
      </c>
      <c r="Q13" s="122">
        <f t="shared" si="1"/>
        <v>0</v>
      </c>
      <c r="R13" s="122">
        <f t="shared" si="1"/>
        <v>0</v>
      </c>
      <c r="S13" s="122">
        <f t="shared" si="1"/>
        <v>2682000</v>
      </c>
      <c r="T13" s="122">
        <f t="shared" si="1"/>
        <v>752400</v>
      </c>
      <c r="U13" s="122">
        <f t="shared" si="1"/>
        <v>4180600</v>
      </c>
      <c r="V13" s="122">
        <f t="shared" si="1"/>
        <v>0</v>
      </c>
      <c r="W13" s="122">
        <f t="shared" si="1"/>
        <v>130000</v>
      </c>
      <c r="X13" s="122">
        <f t="shared" si="1"/>
        <v>0</v>
      </c>
      <c r="Y13" s="122">
        <f t="shared" si="1"/>
        <v>0</v>
      </c>
    </row>
    <row r="14" spans="1:25" ht="15">
      <c r="A14" s="119" t="s">
        <v>173</v>
      </c>
      <c r="B14" s="120">
        <v>6050000</v>
      </c>
      <c r="C14" s="121">
        <f>SUM(D14:Y14)</f>
        <v>6050000</v>
      </c>
      <c r="D14" s="122">
        <v>1998000</v>
      </c>
      <c r="E14" s="122"/>
      <c r="F14" s="122"/>
      <c r="G14" s="122"/>
      <c r="H14" s="122"/>
      <c r="I14" s="122">
        <v>95000</v>
      </c>
      <c r="J14" s="122"/>
      <c r="K14" s="122"/>
      <c r="L14" s="122"/>
      <c r="M14" s="122"/>
      <c r="N14" s="122">
        <v>613500</v>
      </c>
      <c r="O14" s="122">
        <v>618000</v>
      </c>
      <c r="P14" s="122">
        <v>992000</v>
      </c>
      <c r="Q14" s="122"/>
      <c r="R14" s="122"/>
      <c r="S14" s="122">
        <v>789500</v>
      </c>
      <c r="T14" s="122">
        <v>140000</v>
      </c>
      <c r="U14" s="122">
        <v>783525</v>
      </c>
      <c r="V14" s="122"/>
      <c r="W14" s="122">
        <v>20475</v>
      </c>
      <c r="X14" s="122"/>
      <c r="Y14" s="122"/>
    </row>
    <row r="15" spans="1:25" ht="15">
      <c r="A15" s="115" t="s">
        <v>174</v>
      </c>
      <c r="B15" s="123">
        <v>30000</v>
      </c>
      <c r="C15" s="118">
        <f aca="true" t="shared" si="2" ref="C15:C29">SUM(D15:Y15)</f>
        <v>30000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09"/>
      <c r="P15" s="3">
        <v>30000</v>
      </c>
      <c r="Q15" s="3"/>
      <c r="R15" s="3"/>
      <c r="S15" s="3"/>
      <c r="T15" s="3"/>
      <c r="U15" s="109"/>
      <c r="V15" s="109"/>
      <c r="W15" s="3"/>
      <c r="X15" s="3"/>
      <c r="Y15" s="109"/>
    </row>
    <row r="16" spans="1:25" ht="15">
      <c r="A16" s="115" t="s">
        <v>175</v>
      </c>
      <c r="B16" s="123">
        <v>10400000</v>
      </c>
      <c r="C16" s="118">
        <f t="shared" si="2"/>
        <v>10400000</v>
      </c>
      <c r="D16" s="3">
        <v>2100000</v>
      </c>
      <c r="E16" s="3">
        <v>35000</v>
      </c>
      <c r="F16" s="3">
        <v>35000</v>
      </c>
      <c r="G16" s="3"/>
      <c r="H16" s="3"/>
      <c r="I16" s="3"/>
      <c r="J16" s="3">
        <v>300000</v>
      </c>
      <c r="K16" s="3"/>
      <c r="L16" s="3"/>
      <c r="M16" s="3"/>
      <c r="N16" s="3">
        <v>280000</v>
      </c>
      <c r="O16" s="109">
        <v>4000000</v>
      </c>
      <c r="P16" s="3"/>
      <c r="Q16" s="3"/>
      <c r="R16" s="3"/>
      <c r="S16" s="3">
        <v>600000</v>
      </c>
      <c r="T16" s="3">
        <v>50000</v>
      </c>
      <c r="U16" s="109">
        <v>500000</v>
      </c>
      <c r="V16" s="109"/>
      <c r="W16" s="3"/>
      <c r="X16" s="3"/>
      <c r="Y16" s="109">
        <v>2500000</v>
      </c>
    </row>
    <row r="17" spans="1:25" ht="15">
      <c r="A17" s="115" t="s">
        <v>176</v>
      </c>
      <c r="B17" s="123">
        <v>1071016</v>
      </c>
      <c r="C17" s="117">
        <f t="shared" si="2"/>
        <v>1251016</v>
      </c>
      <c r="D17" s="3">
        <v>1001016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109"/>
      <c r="P17" s="3"/>
      <c r="Q17" s="3">
        <v>138000</v>
      </c>
      <c r="R17" s="3"/>
      <c r="S17" s="3"/>
      <c r="T17" s="3"/>
      <c r="U17" s="109">
        <v>112000</v>
      </c>
      <c r="V17" s="109"/>
      <c r="W17" s="3"/>
      <c r="X17" s="3"/>
      <c r="Y17" s="109"/>
    </row>
    <row r="18" spans="1:25" ht="15">
      <c r="A18" s="115" t="s">
        <v>177</v>
      </c>
      <c r="B18" s="123">
        <v>521440</v>
      </c>
      <c r="C18" s="117">
        <f t="shared" si="2"/>
        <v>521440</v>
      </c>
      <c r="D18" s="3">
        <v>320000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109">
        <v>95000</v>
      </c>
      <c r="P18" s="3">
        <v>24000</v>
      </c>
      <c r="Q18" s="3">
        <v>15000</v>
      </c>
      <c r="R18" s="3">
        <v>15000</v>
      </c>
      <c r="S18" s="3"/>
      <c r="T18" s="3"/>
      <c r="U18" s="109">
        <v>52440</v>
      </c>
      <c r="V18" s="109"/>
      <c r="W18" s="3"/>
      <c r="X18" s="3"/>
      <c r="Y18" s="109"/>
    </row>
    <row r="19" spans="1:25" ht="15">
      <c r="A19" s="115" t="s">
        <v>178</v>
      </c>
      <c r="B19" s="123">
        <v>3703000</v>
      </c>
      <c r="C19" s="117">
        <f t="shared" si="2"/>
        <v>4003000</v>
      </c>
      <c r="D19" s="3">
        <v>200000</v>
      </c>
      <c r="E19" s="3">
        <v>23000</v>
      </c>
      <c r="F19" s="3"/>
      <c r="G19" s="3"/>
      <c r="H19" s="3"/>
      <c r="I19" s="3"/>
      <c r="J19" s="3"/>
      <c r="K19" s="3"/>
      <c r="L19" s="3"/>
      <c r="M19" s="3">
        <v>2440000</v>
      </c>
      <c r="N19" s="3"/>
      <c r="O19" s="109">
        <v>250000</v>
      </c>
      <c r="P19" s="3">
        <v>250000</v>
      </c>
      <c r="Q19" s="3">
        <v>250000</v>
      </c>
      <c r="R19" s="3">
        <v>250000</v>
      </c>
      <c r="S19" s="3">
        <v>90000</v>
      </c>
      <c r="T19" s="3"/>
      <c r="U19" s="109">
        <v>250000</v>
      </c>
      <c r="V19" s="109"/>
      <c r="W19" s="3"/>
      <c r="X19" s="3"/>
      <c r="Y19" s="109"/>
    </row>
    <row r="20" spans="1:25" ht="15">
      <c r="A20" s="115" t="s">
        <v>179</v>
      </c>
      <c r="B20" s="123">
        <v>16401250</v>
      </c>
      <c r="C20" s="118">
        <f t="shared" si="2"/>
        <v>16401250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09"/>
      <c r="P20" s="3"/>
      <c r="Q20" s="3"/>
      <c r="R20" s="3"/>
      <c r="S20" s="3"/>
      <c r="T20" s="3"/>
      <c r="U20" s="109"/>
      <c r="V20" s="109"/>
      <c r="W20" s="3">
        <v>16250590</v>
      </c>
      <c r="X20" s="3">
        <v>150660</v>
      </c>
      <c r="Y20" s="109"/>
    </row>
    <row r="21" spans="1:25" ht="15">
      <c r="A21" s="115" t="s">
        <v>180</v>
      </c>
      <c r="B21" s="123">
        <v>3000000</v>
      </c>
      <c r="C21" s="117">
        <f t="shared" si="2"/>
        <v>3080000</v>
      </c>
      <c r="D21" s="3">
        <v>4516</v>
      </c>
      <c r="E21" s="3"/>
      <c r="F21" s="3"/>
      <c r="G21" s="3"/>
      <c r="H21" s="3"/>
      <c r="I21" s="3"/>
      <c r="J21" s="3"/>
      <c r="K21" s="3"/>
      <c r="L21" s="3"/>
      <c r="M21" s="3">
        <v>2933752</v>
      </c>
      <c r="N21" s="3"/>
      <c r="O21" s="109"/>
      <c r="P21" s="3">
        <v>141732</v>
      </c>
      <c r="Q21" s="3"/>
      <c r="R21" s="3"/>
      <c r="S21" s="3"/>
      <c r="T21" s="3"/>
      <c r="U21" s="109"/>
      <c r="V21" s="109"/>
      <c r="W21" s="3"/>
      <c r="X21" s="3"/>
      <c r="Y21" s="109"/>
    </row>
    <row r="22" spans="1:25" ht="15">
      <c r="A22" s="115" t="s">
        <v>181</v>
      </c>
      <c r="B22" s="123">
        <v>1156998</v>
      </c>
      <c r="C22" s="117">
        <f t="shared" si="2"/>
        <v>2367998</v>
      </c>
      <c r="D22" s="3">
        <v>200000</v>
      </c>
      <c r="E22" s="3"/>
      <c r="F22" s="3"/>
      <c r="G22" s="3"/>
      <c r="H22" s="3"/>
      <c r="I22" s="3"/>
      <c r="J22" s="3">
        <v>795000</v>
      </c>
      <c r="K22" s="3"/>
      <c r="L22" s="3"/>
      <c r="M22" s="3">
        <v>572998</v>
      </c>
      <c r="N22" s="3">
        <v>200000</v>
      </c>
      <c r="O22" s="109">
        <v>600000</v>
      </c>
      <c r="P22" s="3"/>
      <c r="Q22" s="3"/>
      <c r="R22" s="3"/>
      <c r="S22" s="3"/>
      <c r="T22" s="3"/>
      <c r="U22" s="109"/>
      <c r="V22" s="109"/>
      <c r="W22" s="3"/>
      <c r="X22" s="3"/>
      <c r="Y22" s="109"/>
    </row>
    <row r="23" spans="1:25" ht="15">
      <c r="A23" s="115" t="s">
        <v>182</v>
      </c>
      <c r="B23" s="123">
        <v>96000</v>
      </c>
      <c r="C23" s="118">
        <f t="shared" si="2"/>
        <v>96000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09">
        <v>96000</v>
      </c>
      <c r="P23" s="3"/>
      <c r="Q23" s="3"/>
      <c r="R23" s="3"/>
      <c r="S23" s="3"/>
      <c r="T23" s="3"/>
      <c r="U23" s="109"/>
      <c r="V23" s="109"/>
      <c r="W23" s="3"/>
      <c r="X23" s="3"/>
      <c r="Y23" s="109"/>
    </row>
    <row r="24" spans="1:25" ht="15">
      <c r="A24" s="115" t="s">
        <v>183</v>
      </c>
      <c r="B24" s="123">
        <v>500000</v>
      </c>
      <c r="C24" s="118">
        <f t="shared" si="2"/>
        <v>500000</v>
      </c>
      <c r="D24" s="3">
        <v>380000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109">
        <v>120000</v>
      </c>
      <c r="P24" s="3"/>
      <c r="Q24" s="3"/>
      <c r="R24" s="3"/>
      <c r="S24" s="3"/>
      <c r="T24" s="3"/>
      <c r="U24" s="109"/>
      <c r="V24" s="109"/>
      <c r="W24" s="3"/>
      <c r="X24" s="3"/>
      <c r="Y24" s="109"/>
    </row>
    <row r="25" spans="1:25" ht="15">
      <c r="A25" s="115" t="s">
        <v>184</v>
      </c>
      <c r="B25" s="123">
        <v>11759000</v>
      </c>
      <c r="C25" s="117">
        <f t="shared" si="2"/>
        <v>11759000</v>
      </c>
      <c r="D25" s="3">
        <v>3000000</v>
      </c>
      <c r="E25" s="3">
        <v>300000</v>
      </c>
      <c r="F25" s="3"/>
      <c r="G25" s="3"/>
      <c r="H25" s="3"/>
      <c r="I25" s="3"/>
      <c r="J25" s="3">
        <v>0</v>
      </c>
      <c r="K25" s="3"/>
      <c r="L25" s="3"/>
      <c r="M25" s="3"/>
      <c r="N25" s="3">
        <v>4800000</v>
      </c>
      <c r="O25" s="109">
        <v>409000</v>
      </c>
      <c r="P25" s="3">
        <v>80000</v>
      </c>
      <c r="Q25" s="3">
        <v>80000</v>
      </c>
      <c r="R25" s="3">
        <v>40000</v>
      </c>
      <c r="S25" s="3">
        <v>50000</v>
      </c>
      <c r="T25" s="3"/>
      <c r="U25" s="109">
        <v>3000000</v>
      </c>
      <c r="V25" s="109"/>
      <c r="W25" s="3"/>
      <c r="X25" s="3"/>
      <c r="Y25" s="109"/>
    </row>
    <row r="26" spans="1:25" ht="15">
      <c r="A26" s="115" t="s">
        <v>185</v>
      </c>
      <c r="B26" s="123">
        <v>600000</v>
      </c>
      <c r="C26" s="118">
        <f t="shared" si="2"/>
        <v>600000</v>
      </c>
      <c r="D26" s="3">
        <v>600000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109"/>
      <c r="P26" s="3"/>
      <c r="Q26" s="3"/>
      <c r="R26" s="3"/>
      <c r="S26" s="3"/>
      <c r="T26" s="3"/>
      <c r="U26" s="109"/>
      <c r="V26" s="109"/>
      <c r="W26" s="3"/>
      <c r="X26" s="3"/>
      <c r="Y26" s="109"/>
    </row>
    <row r="27" spans="1:25" ht="15">
      <c r="A27" s="115" t="s">
        <v>186</v>
      </c>
      <c r="B27" s="123">
        <v>10875071</v>
      </c>
      <c r="C27" s="118">
        <f t="shared" si="2"/>
        <v>10900071</v>
      </c>
      <c r="D27" s="3">
        <v>1310000</v>
      </c>
      <c r="E27" s="3">
        <v>65000</v>
      </c>
      <c r="F27" s="3">
        <v>9450</v>
      </c>
      <c r="G27" s="3"/>
      <c r="H27" s="3"/>
      <c r="I27" s="3"/>
      <c r="J27" s="3">
        <v>162000</v>
      </c>
      <c r="K27" s="3"/>
      <c r="L27" s="3"/>
      <c r="M27" s="3">
        <v>1494281</v>
      </c>
      <c r="N27" s="3">
        <v>130000</v>
      </c>
      <c r="O27" s="109">
        <v>1050000</v>
      </c>
      <c r="P27" s="3">
        <v>140000</v>
      </c>
      <c r="Q27" s="3">
        <v>130000</v>
      </c>
      <c r="R27" s="3">
        <v>82500</v>
      </c>
      <c r="S27" s="3">
        <v>150000</v>
      </c>
      <c r="T27" s="3">
        <v>13500</v>
      </c>
      <c r="U27" s="109">
        <v>1060000</v>
      </c>
      <c r="V27" s="109"/>
      <c r="W27" s="3">
        <v>4387661</v>
      </c>
      <c r="X27" s="3">
        <v>40679</v>
      </c>
      <c r="Y27" s="109">
        <v>675000</v>
      </c>
    </row>
    <row r="28" spans="1:25" ht="15">
      <c r="A28" s="115" t="s">
        <v>187</v>
      </c>
      <c r="B28" s="123">
        <v>6377822</v>
      </c>
      <c r="C28" s="118">
        <f t="shared" si="2"/>
        <v>7015617</v>
      </c>
      <c r="D28" s="3">
        <v>637795</v>
      </c>
      <c r="E28" s="3"/>
      <c r="F28" s="3"/>
      <c r="G28" s="3"/>
      <c r="H28" s="3"/>
      <c r="I28" s="3"/>
      <c r="J28" s="3"/>
      <c r="K28" s="3"/>
      <c r="L28" s="3">
        <v>6377822</v>
      </c>
      <c r="M28" s="3"/>
      <c r="N28" s="3"/>
      <c r="O28" s="109"/>
      <c r="P28" s="3"/>
      <c r="Q28" s="3"/>
      <c r="R28" s="3"/>
      <c r="S28" s="3"/>
      <c r="T28" s="3"/>
      <c r="U28" s="109"/>
      <c r="V28" s="109"/>
      <c r="W28" s="3"/>
      <c r="X28" s="3"/>
      <c r="Y28" s="109"/>
    </row>
    <row r="29" spans="1:25" ht="15">
      <c r="A29" s="115" t="s">
        <v>188</v>
      </c>
      <c r="B29" s="123">
        <v>750000</v>
      </c>
      <c r="C29" s="118">
        <f t="shared" si="2"/>
        <v>750000</v>
      </c>
      <c r="D29" s="3">
        <v>250000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109">
        <v>132000</v>
      </c>
      <c r="P29" s="3"/>
      <c r="Q29" s="3"/>
      <c r="R29" s="3"/>
      <c r="S29" s="3"/>
      <c r="T29" s="3"/>
      <c r="U29" s="109">
        <v>368000</v>
      </c>
      <c r="V29" s="109"/>
      <c r="W29" s="3"/>
      <c r="X29" s="3"/>
      <c r="Y29" s="109"/>
    </row>
    <row r="30" spans="1:25" ht="15">
      <c r="A30" s="119" t="s">
        <v>189</v>
      </c>
      <c r="B30" s="120">
        <f>SUM(B15:B29)</f>
        <v>67241597</v>
      </c>
      <c r="C30" s="121">
        <f>SUM(C15:C29)</f>
        <v>69675392</v>
      </c>
      <c r="D30" s="122">
        <f>SUM(D15:D29)</f>
        <v>10003327</v>
      </c>
      <c r="E30" s="122">
        <f aca="true" t="shared" si="3" ref="E30:Y30">SUM(E15:E29)</f>
        <v>423000</v>
      </c>
      <c r="F30" s="122">
        <f t="shared" si="3"/>
        <v>44450</v>
      </c>
      <c r="G30" s="122">
        <f t="shared" si="3"/>
        <v>0</v>
      </c>
      <c r="H30" s="122">
        <f t="shared" si="3"/>
        <v>0</v>
      </c>
      <c r="I30" s="122">
        <f t="shared" si="3"/>
        <v>0</v>
      </c>
      <c r="J30" s="122">
        <f t="shared" si="3"/>
        <v>1257000</v>
      </c>
      <c r="K30" s="122">
        <f t="shared" si="3"/>
        <v>0</v>
      </c>
      <c r="L30" s="122">
        <f t="shared" si="3"/>
        <v>6377822</v>
      </c>
      <c r="M30" s="122">
        <f t="shared" si="3"/>
        <v>7441031</v>
      </c>
      <c r="N30" s="122">
        <f t="shared" si="3"/>
        <v>5410000</v>
      </c>
      <c r="O30" s="122">
        <f t="shared" si="3"/>
        <v>6752000</v>
      </c>
      <c r="P30" s="122">
        <f t="shared" si="3"/>
        <v>665732</v>
      </c>
      <c r="Q30" s="122">
        <f t="shared" si="3"/>
        <v>613000</v>
      </c>
      <c r="R30" s="122">
        <f t="shared" si="3"/>
        <v>387500</v>
      </c>
      <c r="S30" s="122">
        <f t="shared" si="3"/>
        <v>890000</v>
      </c>
      <c r="T30" s="122">
        <f t="shared" si="3"/>
        <v>63500</v>
      </c>
      <c r="U30" s="122">
        <f t="shared" si="3"/>
        <v>5342440</v>
      </c>
      <c r="V30" s="122">
        <f t="shared" si="3"/>
        <v>0</v>
      </c>
      <c r="W30" s="122">
        <f t="shared" si="3"/>
        <v>20638251</v>
      </c>
      <c r="X30" s="122">
        <f t="shared" si="3"/>
        <v>191339</v>
      </c>
      <c r="Y30" s="122">
        <f t="shared" si="3"/>
        <v>3175000</v>
      </c>
    </row>
    <row r="31" spans="1:25" ht="15">
      <c r="A31" s="115" t="s">
        <v>190</v>
      </c>
      <c r="B31" s="123">
        <v>1929624</v>
      </c>
      <c r="C31" s="118">
        <f>SUM(D31:Y31)</f>
        <v>1929621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9"/>
      <c r="P31" s="3"/>
      <c r="Q31" s="3"/>
      <c r="R31" s="3"/>
      <c r="S31" s="3"/>
      <c r="T31" s="3"/>
      <c r="U31" s="109"/>
      <c r="V31" s="109"/>
      <c r="W31" s="3"/>
      <c r="X31" s="3"/>
      <c r="Y31" s="109">
        <v>1929621</v>
      </c>
    </row>
    <row r="32" spans="1:25" ht="15">
      <c r="A32" s="119" t="s">
        <v>191</v>
      </c>
      <c r="B32" s="120">
        <f>SUM(B31)</f>
        <v>1929624</v>
      </c>
      <c r="C32" s="121">
        <f>SUM(C31)</f>
        <v>1929621</v>
      </c>
      <c r="D32" s="122">
        <f>SUM(D31)</f>
        <v>0</v>
      </c>
      <c r="E32" s="122">
        <f aca="true" t="shared" si="4" ref="E32:Y32">SUM(E31)</f>
        <v>0</v>
      </c>
      <c r="F32" s="122">
        <f t="shared" si="4"/>
        <v>0</v>
      </c>
      <c r="G32" s="122">
        <f t="shared" si="4"/>
        <v>0</v>
      </c>
      <c r="H32" s="122">
        <f t="shared" si="4"/>
        <v>0</v>
      </c>
      <c r="I32" s="122">
        <f t="shared" si="4"/>
        <v>0</v>
      </c>
      <c r="J32" s="122">
        <f t="shared" si="4"/>
        <v>0</v>
      </c>
      <c r="K32" s="122">
        <f t="shared" si="4"/>
        <v>0</v>
      </c>
      <c r="L32" s="122">
        <f t="shared" si="4"/>
        <v>0</v>
      </c>
      <c r="M32" s="122">
        <f t="shared" si="4"/>
        <v>0</v>
      </c>
      <c r="N32" s="122">
        <f t="shared" si="4"/>
        <v>0</v>
      </c>
      <c r="O32" s="122">
        <f t="shared" si="4"/>
        <v>0</v>
      </c>
      <c r="P32" s="122">
        <f t="shared" si="4"/>
        <v>0</v>
      </c>
      <c r="Q32" s="122">
        <f t="shared" si="4"/>
        <v>0</v>
      </c>
      <c r="R32" s="122">
        <f t="shared" si="4"/>
        <v>0</v>
      </c>
      <c r="S32" s="122">
        <f t="shared" si="4"/>
        <v>0</v>
      </c>
      <c r="T32" s="122">
        <f t="shared" si="4"/>
        <v>0</v>
      </c>
      <c r="U32" s="122">
        <f t="shared" si="4"/>
        <v>0</v>
      </c>
      <c r="V32" s="122">
        <f t="shared" si="4"/>
        <v>0</v>
      </c>
      <c r="W32" s="122">
        <f t="shared" si="4"/>
        <v>0</v>
      </c>
      <c r="X32" s="122">
        <f t="shared" si="4"/>
        <v>0</v>
      </c>
      <c r="Y32" s="122">
        <f t="shared" si="4"/>
        <v>1929621</v>
      </c>
    </row>
    <row r="33" spans="1:25" ht="15">
      <c r="A33" s="124" t="s">
        <v>192</v>
      </c>
      <c r="B33" s="120">
        <v>1179130</v>
      </c>
      <c r="C33" s="121">
        <v>1425843</v>
      </c>
      <c r="D33" s="122"/>
      <c r="E33" s="122"/>
      <c r="F33" s="122"/>
      <c r="G33" s="122">
        <v>1425843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25" ht="15">
      <c r="A34" s="115" t="s">
        <v>193</v>
      </c>
      <c r="B34" s="123">
        <v>4460394</v>
      </c>
      <c r="C34" s="118">
        <f>SUM(C35:C37)</f>
        <v>4460394</v>
      </c>
      <c r="D34" s="3">
        <f>SUM(D35:D37)</f>
        <v>0</v>
      </c>
      <c r="E34" s="3">
        <f aca="true" t="shared" si="5" ref="E34:Y34">SUM(E35:E37)</f>
        <v>0</v>
      </c>
      <c r="F34" s="3">
        <f t="shared" si="5"/>
        <v>0</v>
      </c>
      <c r="G34" s="3">
        <f t="shared" si="5"/>
        <v>0</v>
      </c>
      <c r="H34" s="3">
        <f t="shared" si="5"/>
        <v>312015</v>
      </c>
      <c r="I34" s="3">
        <f t="shared" si="5"/>
        <v>0</v>
      </c>
      <c r="J34" s="3">
        <f t="shared" si="5"/>
        <v>0</v>
      </c>
      <c r="K34" s="3">
        <f t="shared" si="5"/>
        <v>0</v>
      </c>
      <c r="L34" s="3">
        <f t="shared" si="5"/>
        <v>0</v>
      </c>
      <c r="M34" s="3">
        <f t="shared" si="5"/>
        <v>0</v>
      </c>
      <c r="N34" s="3">
        <f t="shared" si="5"/>
        <v>0</v>
      </c>
      <c r="O34" s="3">
        <f t="shared" si="5"/>
        <v>0</v>
      </c>
      <c r="P34" s="3">
        <f t="shared" si="5"/>
        <v>0</v>
      </c>
      <c r="Q34" s="3">
        <f t="shared" si="5"/>
        <v>0</v>
      </c>
      <c r="R34" s="3">
        <f t="shared" si="5"/>
        <v>0</v>
      </c>
      <c r="S34" s="3">
        <f t="shared" si="5"/>
        <v>0</v>
      </c>
      <c r="T34" s="3">
        <f t="shared" si="5"/>
        <v>0</v>
      </c>
      <c r="U34" s="3">
        <f t="shared" si="5"/>
        <v>0</v>
      </c>
      <c r="V34" s="3">
        <f t="shared" si="5"/>
        <v>0</v>
      </c>
      <c r="W34" s="3">
        <f t="shared" si="5"/>
        <v>0</v>
      </c>
      <c r="X34" s="3">
        <f t="shared" si="5"/>
        <v>0</v>
      </c>
      <c r="Y34" s="3">
        <f t="shared" si="5"/>
        <v>4148379</v>
      </c>
    </row>
    <row r="35" spans="1:25" ht="15">
      <c r="A35" s="115" t="s">
        <v>194</v>
      </c>
      <c r="B35" s="125">
        <v>3730199</v>
      </c>
      <c r="C35" s="126">
        <f>SUM(D35:Y35)</f>
        <v>3730199</v>
      </c>
      <c r="D35" s="3"/>
      <c r="E35" s="3"/>
      <c r="F35" s="3"/>
      <c r="G35" s="3"/>
      <c r="H35" s="3">
        <v>281820</v>
      </c>
      <c r="I35" s="3"/>
      <c r="J35" s="3"/>
      <c r="K35" s="3"/>
      <c r="L35" s="3"/>
      <c r="M35" s="3"/>
      <c r="N35" s="3"/>
      <c r="O35" s="109"/>
      <c r="P35" s="3"/>
      <c r="Q35" s="3"/>
      <c r="R35" s="3"/>
      <c r="S35" s="3"/>
      <c r="T35" s="3"/>
      <c r="U35" s="109"/>
      <c r="V35" s="109"/>
      <c r="W35" s="3"/>
      <c r="X35" s="3"/>
      <c r="Y35" s="109">
        <v>3448379</v>
      </c>
    </row>
    <row r="36" spans="1:25" ht="15">
      <c r="A36" s="115" t="s">
        <v>195</v>
      </c>
      <c r="B36" s="125">
        <v>700000</v>
      </c>
      <c r="C36" s="126">
        <f>SUM(D36:Y36)</f>
        <v>700000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09"/>
      <c r="P36" s="3"/>
      <c r="Q36" s="3"/>
      <c r="R36" s="3"/>
      <c r="S36" s="3"/>
      <c r="T36" s="3"/>
      <c r="U36" s="109"/>
      <c r="V36" s="109"/>
      <c r="W36" s="3"/>
      <c r="X36" s="3"/>
      <c r="Y36" s="109">
        <v>700000</v>
      </c>
    </row>
    <row r="37" spans="1:25" ht="15">
      <c r="A37" s="115" t="s">
        <v>196</v>
      </c>
      <c r="B37" s="125">
        <v>30195</v>
      </c>
      <c r="C37" s="126">
        <v>30195</v>
      </c>
      <c r="D37" s="3"/>
      <c r="E37" s="3"/>
      <c r="F37" s="3"/>
      <c r="G37" s="3"/>
      <c r="H37" s="3">
        <v>30195</v>
      </c>
      <c r="I37" s="3"/>
      <c r="J37" s="3"/>
      <c r="K37" s="3"/>
      <c r="L37" s="3"/>
      <c r="M37" s="3"/>
      <c r="N37" s="3"/>
      <c r="O37" s="109"/>
      <c r="P37" s="3"/>
      <c r="Q37" s="3"/>
      <c r="R37" s="3"/>
      <c r="S37" s="3"/>
      <c r="T37" s="3"/>
      <c r="U37" s="109"/>
      <c r="V37" s="109"/>
      <c r="W37" s="3"/>
      <c r="X37" s="3"/>
      <c r="Y37" s="109"/>
    </row>
    <row r="38" spans="1:25" ht="15">
      <c r="A38" s="115" t="s">
        <v>197</v>
      </c>
      <c r="B38" s="123">
        <v>8610600</v>
      </c>
      <c r="C38" s="118">
        <f>SUM(C39:C41)</f>
        <v>9253287</v>
      </c>
      <c r="D38" s="3">
        <f>SUM(D39:D41)</f>
        <v>0</v>
      </c>
      <c r="E38" s="3">
        <f aca="true" t="shared" si="6" ref="E38:Y38">SUM(E39:E41)</f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6"/>
        <v>0</v>
      </c>
      <c r="Q38" s="3">
        <f t="shared" si="6"/>
        <v>0</v>
      </c>
      <c r="R38" s="3">
        <f t="shared" si="6"/>
        <v>6260600</v>
      </c>
      <c r="S38" s="3">
        <f t="shared" si="6"/>
        <v>0</v>
      </c>
      <c r="T38" s="3">
        <f t="shared" si="6"/>
        <v>0</v>
      </c>
      <c r="U38" s="3">
        <f t="shared" si="6"/>
        <v>0</v>
      </c>
      <c r="V38" s="3">
        <f t="shared" si="6"/>
        <v>2992687</v>
      </c>
      <c r="W38" s="3">
        <f t="shared" si="6"/>
        <v>0</v>
      </c>
      <c r="X38" s="3">
        <f t="shared" si="6"/>
        <v>0</v>
      </c>
      <c r="Y38" s="3">
        <f t="shared" si="6"/>
        <v>0</v>
      </c>
    </row>
    <row r="39" spans="1:25" ht="15">
      <c r="A39" s="115" t="s">
        <v>198</v>
      </c>
      <c r="B39" s="123">
        <v>0</v>
      </c>
      <c r="C39" s="118">
        <f>SUM(D39:Y39)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9"/>
      <c r="P39" s="3"/>
      <c r="Q39" s="3"/>
      <c r="R39" s="3"/>
      <c r="S39" s="3"/>
      <c r="T39" s="3"/>
      <c r="U39" s="109"/>
      <c r="V39" s="109"/>
      <c r="W39" s="3"/>
      <c r="X39" s="3"/>
      <c r="Y39" s="109"/>
    </row>
    <row r="40" spans="1:25" ht="15">
      <c r="A40" s="115" t="s">
        <v>199</v>
      </c>
      <c r="B40" s="125">
        <v>2350000</v>
      </c>
      <c r="C40" s="126">
        <f>SUM(D40:Y40)</f>
        <v>2992687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9"/>
      <c r="P40" s="3"/>
      <c r="Q40" s="3"/>
      <c r="R40" s="3"/>
      <c r="S40" s="3"/>
      <c r="T40" s="3"/>
      <c r="U40" s="109"/>
      <c r="V40" s="109">
        <v>2992687</v>
      </c>
      <c r="W40" s="3"/>
      <c r="X40" s="3"/>
      <c r="Y40" s="109"/>
    </row>
    <row r="41" spans="1:25" ht="15">
      <c r="A41" s="115" t="s">
        <v>200</v>
      </c>
      <c r="B41" s="125">
        <v>6260600</v>
      </c>
      <c r="C41" s="126">
        <f>SUM(D41:Y41)</f>
        <v>6260600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9"/>
      <c r="P41" s="3"/>
      <c r="Q41" s="3"/>
      <c r="R41" s="3">
        <v>6260600</v>
      </c>
      <c r="S41" s="3"/>
      <c r="T41" s="3"/>
      <c r="U41" s="109"/>
      <c r="V41" s="109"/>
      <c r="W41" s="3"/>
      <c r="X41" s="3"/>
      <c r="Y41" s="109"/>
    </row>
    <row r="42" spans="1:25" ht="15">
      <c r="A42" s="119" t="s">
        <v>201</v>
      </c>
      <c r="B42" s="120">
        <f>SUM(B34,B38,)</f>
        <v>13070994</v>
      </c>
      <c r="C42" s="121">
        <f>SUM(C34,C38,)</f>
        <v>13713681</v>
      </c>
      <c r="D42" s="122">
        <f>SUM(D34,D38)</f>
        <v>0</v>
      </c>
      <c r="E42" s="122">
        <f aca="true" t="shared" si="7" ref="E42:Y42">SUM(E34,E38)</f>
        <v>0</v>
      </c>
      <c r="F42" s="122">
        <f t="shared" si="7"/>
        <v>0</v>
      </c>
      <c r="G42" s="122">
        <f t="shared" si="7"/>
        <v>0</v>
      </c>
      <c r="H42" s="122">
        <f t="shared" si="7"/>
        <v>312015</v>
      </c>
      <c r="I42" s="122">
        <f t="shared" si="7"/>
        <v>0</v>
      </c>
      <c r="J42" s="122">
        <f t="shared" si="7"/>
        <v>0</v>
      </c>
      <c r="K42" s="122">
        <f t="shared" si="7"/>
        <v>0</v>
      </c>
      <c r="L42" s="122">
        <f t="shared" si="7"/>
        <v>0</v>
      </c>
      <c r="M42" s="122">
        <f t="shared" si="7"/>
        <v>0</v>
      </c>
      <c r="N42" s="122">
        <f t="shared" si="7"/>
        <v>0</v>
      </c>
      <c r="O42" s="122">
        <f t="shared" si="7"/>
        <v>0</v>
      </c>
      <c r="P42" s="122">
        <f t="shared" si="7"/>
        <v>0</v>
      </c>
      <c r="Q42" s="122">
        <f t="shared" si="7"/>
        <v>0</v>
      </c>
      <c r="R42" s="122">
        <f t="shared" si="7"/>
        <v>6260600</v>
      </c>
      <c r="S42" s="122">
        <f t="shared" si="7"/>
        <v>0</v>
      </c>
      <c r="T42" s="122">
        <f t="shared" si="7"/>
        <v>0</v>
      </c>
      <c r="U42" s="122">
        <f t="shared" si="7"/>
        <v>0</v>
      </c>
      <c r="V42" s="122">
        <f t="shared" si="7"/>
        <v>2992687</v>
      </c>
      <c r="W42" s="122">
        <f t="shared" si="7"/>
        <v>0</v>
      </c>
      <c r="X42" s="122">
        <f t="shared" si="7"/>
        <v>0</v>
      </c>
      <c r="Y42" s="122">
        <f t="shared" si="7"/>
        <v>4148379</v>
      </c>
    </row>
    <row r="43" spans="1:25" ht="15">
      <c r="A43" s="115" t="s">
        <v>202</v>
      </c>
      <c r="B43" s="123">
        <v>38448819</v>
      </c>
      <c r="C43" s="118">
        <f>SUM(D43:Y43)</f>
        <v>40448819</v>
      </c>
      <c r="D43" s="3">
        <v>2000000</v>
      </c>
      <c r="E43" s="3"/>
      <c r="F43" s="3"/>
      <c r="G43" s="3"/>
      <c r="H43" s="3"/>
      <c r="I43" s="3"/>
      <c r="J43" s="3"/>
      <c r="K43" s="3">
        <v>29000000</v>
      </c>
      <c r="L43" s="3"/>
      <c r="M43" s="3"/>
      <c r="N43" s="3"/>
      <c r="O43" s="109">
        <v>9448819</v>
      </c>
      <c r="P43" s="3"/>
      <c r="Q43" s="3"/>
      <c r="R43" s="3"/>
      <c r="S43" s="3"/>
      <c r="T43" s="3"/>
      <c r="U43" s="109"/>
      <c r="V43" s="109"/>
      <c r="W43" s="3"/>
      <c r="X43" s="3"/>
      <c r="Y43" s="109"/>
    </row>
    <row r="44" spans="1:25" ht="15">
      <c r="A44" s="115" t="s">
        <v>203</v>
      </c>
      <c r="B44" s="123">
        <v>0</v>
      </c>
      <c r="C44" s="118">
        <f>SUM(D44:Y44)</f>
        <v>166533</v>
      </c>
      <c r="D44" s="3">
        <v>166533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109"/>
      <c r="P44" s="3"/>
      <c r="Q44" s="3"/>
      <c r="R44" s="3"/>
      <c r="S44" s="3"/>
      <c r="T44" s="3"/>
      <c r="U44" s="109"/>
      <c r="V44" s="109"/>
      <c r="W44" s="3"/>
      <c r="X44" s="3"/>
      <c r="Y44" s="109"/>
    </row>
    <row r="45" spans="1:25" ht="15">
      <c r="A45" s="115" t="s">
        <v>204</v>
      </c>
      <c r="B45" s="123">
        <v>12701825</v>
      </c>
      <c r="C45" s="118">
        <f>SUM(D45:Y45)</f>
        <v>13701825</v>
      </c>
      <c r="D45" s="3">
        <v>1000000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109">
        <v>12701825</v>
      </c>
      <c r="P45" s="3"/>
      <c r="Q45" s="3"/>
      <c r="R45" s="3"/>
      <c r="S45" s="3"/>
      <c r="T45" s="3"/>
      <c r="U45" s="109"/>
      <c r="V45" s="109"/>
      <c r="W45" s="3"/>
      <c r="X45" s="3"/>
      <c r="Y45" s="109"/>
    </row>
    <row r="46" spans="1:25" ht="15">
      <c r="A46" s="115" t="s">
        <v>205</v>
      </c>
      <c r="B46" s="123">
        <v>5980674</v>
      </c>
      <c r="C46" s="118">
        <f>SUM(D46:Y46)</f>
        <v>6835638</v>
      </c>
      <c r="D46" s="3">
        <v>854964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109">
        <v>5980674</v>
      </c>
      <c r="P46" s="3"/>
      <c r="Q46" s="3"/>
      <c r="R46" s="3"/>
      <c r="S46" s="3"/>
      <c r="T46" s="3"/>
      <c r="U46" s="109"/>
      <c r="V46" s="109"/>
      <c r="W46" s="3"/>
      <c r="X46" s="3"/>
      <c r="Y46" s="109"/>
    </row>
    <row r="47" spans="1:25" ht="15">
      <c r="A47" s="119" t="s">
        <v>206</v>
      </c>
      <c r="B47" s="120">
        <f>SUM(B43:B46)</f>
        <v>57131318</v>
      </c>
      <c r="C47" s="121">
        <f>SUM(C43:C46)</f>
        <v>61152815</v>
      </c>
      <c r="D47" s="122">
        <f>SUM(D43:D46)</f>
        <v>4021497</v>
      </c>
      <c r="E47" s="122">
        <f aca="true" t="shared" si="8" ref="E47:T47">SUM(E43:E46)</f>
        <v>0</v>
      </c>
      <c r="F47" s="122">
        <f t="shared" si="8"/>
        <v>0</v>
      </c>
      <c r="G47" s="122">
        <f t="shared" si="8"/>
        <v>0</v>
      </c>
      <c r="H47" s="122">
        <f t="shared" si="8"/>
        <v>0</v>
      </c>
      <c r="I47" s="122">
        <f t="shared" si="8"/>
        <v>0</v>
      </c>
      <c r="J47" s="122">
        <f t="shared" si="8"/>
        <v>0</v>
      </c>
      <c r="K47" s="122">
        <f t="shared" si="8"/>
        <v>29000000</v>
      </c>
      <c r="L47" s="122">
        <f t="shared" si="8"/>
        <v>0</v>
      </c>
      <c r="M47" s="122">
        <f t="shared" si="8"/>
        <v>0</v>
      </c>
      <c r="N47" s="122">
        <f t="shared" si="8"/>
        <v>0</v>
      </c>
      <c r="O47" s="122">
        <f t="shared" si="8"/>
        <v>28131318</v>
      </c>
      <c r="P47" s="122">
        <f t="shared" si="8"/>
        <v>0</v>
      </c>
      <c r="Q47" s="122">
        <f t="shared" si="8"/>
        <v>0</v>
      </c>
      <c r="R47" s="122">
        <f t="shared" si="8"/>
        <v>0</v>
      </c>
      <c r="S47" s="122">
        <f t="shared" si="8"/>
        <v>0</v>
      </c>
      <c r="T47" s="122">
        <f t="shared" si="8"/>
        <v>0</v>
      </c>
      <c r="U47" s="122">
        <f>SUM(U43:U46)</f>
        <v>0</v>
      </c>
      <c r="V47" s="122">
        <f>SUM(V43:V46)</f>
        <v>0</v>
      </c>
      <c r="W47" s="122">
        <f>SUM(W43:W46)</f>
        <v>0</v>
      </c>
      <c r="X47" s="122">
        <f>SUM(X43:X46)</f>
        <v>0</v>
      </c>
      <c r="Y47" s="122">
        <f>SUM(Y43:Y46)</f>
        <v>0</v>
      </c>
    </row>
    <row r="48" spans="1:25" ht="15">
      <c r="A48" s="115" t="s">
        <v>207</v>
      </c>
      <c r="B48" s="123">
        <v>34708484</v>
      </c>
      <c r="C48" s="118">
        <f>SUM(D48:Y48)</f>
        <v>37070689</v>
      </c>
      <c r="D48" s="3">
        <v>2362205</v>
      </c>
      <c r="E48" s="3"/>
      <c r="F48" s="3"/>
      <c r="G48" s="3"/>
      <c r="H48" s="3"/>
      <c r="I48" s="3"/>
      <c r="J48" s="3">
        <v>11086920</v>
      </c>
      <c r="K48" s="3"/>
      <c r="L48" s="3">
        <v>23621564</v>
      </c>
      <c r="M48" s="3"/>
      <c r="N48" s="3"/>
      <c r="O48" s="109"/>
      <c r="P48" s="3"/>
      <c r="Q48" s="3"/>
      <c r="R48" s="3"/>
      <c r="S48" s="3"/>
      <c r="T48" s="3"/>
      <c r="U48" s="109"/>
      <c r="V48" s="109"/>
      <c r="W48" s="3"/>
      <c r="X48" s="3"/>
      <c r="Y48" s="109"/>
    </row>
    <row r="49" spans="1:25" ht="15">
      <c r="A49" s="115" t="s">
        <v>208</v>
      </c>
      <c r="B49" s="123">
        <v>0</v>
      </c>
      <c r="C49" s="118">
        <f>SUM(D49:Y49)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09"/>
      <c r="P49" s="3"/>
      <c r="Q49" s="3"/>
      <c r="R49" s="3"/>
      <c r="S49" s="3"/>
      <c r="T49" s="3"/>
      <c r="U49" s="109"/>
      <c r="V49" s="109"/>
      <c r="W49" s="3"/>
      <c r="X49" s="3"/>
      <c r="Y49" s="109"/>
    </row>
    <row r="50" spans="1:25" ht="15">
      <c r="A50" s="115" t="s">
        <v>209</v>
      </c>
      <c r="B50" s="123">
        <v>0</v>
      </c>
      <c r="C50" s="118">
        <f>SUM(D50:Y50)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09"/>
      <c r="P50" s="3"/>
      <c r="Q50" s="3"/>
      <c r="R50" s="3"/>
      <c r="S50" s="3"/>
      <c r="T50" s="3"/>
      <c r="U50" s="109"/>
      <c r="V50" s="109"/>
      <c r="W50" s="3"/>
      <c r="X50" s="3"/>
      <c r="Y50" s="109"/>
    </row>
    <row r="51" spans="1:25" ht="15">
      <c r="A51" s="115" t="s">
        <v>210</v>
      </c>
      <c r="B51" s="123">
        <v>2993468</v>
      </c>
      <c r="C51" s="118">
        <f>SUM(D51:Y51)</f>
        <v>2993468</v>
      </c>
      <c r="D51" s="3"/>
      <c r="E51" s="3"/>
      <c r="F51" s="3"/>
      <c r="G51" s="3"/>
      <c r="H51" s="3"/>
      <c r="I51" s="3"/>
      <c r="J51" s="3">
        <v>2993468</v>
      </c>
      <c r="K51" s="3"/>
      <c r="L51" s="3"/>
      <c r="M51" s="3"/>
      <c r="N51" s="3"/>
      <c r="O51" s="109"/>
      <c r="P51" s="3"/>
      <c r="Q51" s="3"/>
      <c r="R51" s="3"/>
      <c r="S51" s="3"/>
      <c r="T51" s="3"/>
      <c r="U51" s="109"/>
      <c r="V51" s="109"/>
      <c r="W51" s="3"/>
      <c r="X51" s="3"/>
      <c r="Y51" s="109"/>
    </row>
    <row r="52" spans="1:25" ht="15">
      <c r="A52" s="119" t="s">
        <v>211</v>
      </c>
      <c r="B52" s="120">
        <f>SUM(B48:B51)</f>
        <v>37701952</v>
      </c>
      <c r="C52" s="121">
        <f>SUM(C48:C51)</f>
        <v>40064157</v>
      </c>
      <c r="D52" s="122">
        <f>SUM(D48:D51)</f>
        <v>2362205</v>
      </c>
      <c r="E52" s="122">
        <f aca="true" t="shared" si="9" ref="E52:Y52">SUM(E48:E51)</f>
        <v>0</v>
      </c>
      <c r="F52" s="122">
        <f t="shared" si="9"/>
        <v>0</v>
      </c>
      <c r="G52" s="122">
        <f t="shared" si="9"/>
        <v>0</v>
      </c>
      <c r="H52" s="122">
        <f t="shared" si="9"/>
        <v>0</v>
      </c>
      <c r="I52" s="122">
        <f t="shared" si="9"/>
        <v>0</v>
      </c>
      <c r="J52" s="122">
        <f t="shared" si="9"/>
        <v>14080388</v>
      </c>
      <c r="K52" s="122">
        <f t="shared" si="9"/>
        <v>0</v>
      </c>
      <c r="L52" s="122">
        <f t="shared" si="9"/>
        <v>23621564</v>
      </c>
      <c r="M52" s="122">
        <f t="shared" si="9"/>
        <v>0</v>
      </c>
      <c r="N52" s="122">
        <f t="shared" si="9"/>
        <v>0</v>
      </c>
      <c r="O52" s="122">
        <f t="shared" si="9"/>
        <v>0</v>
      </c>
      <c r="P52" s="122">
        <f t="shared" si="9"/>
        <v>0</v>
      </c>
      <c r="Q52" s="122">
        <f t="shared" si="9"/>
        <v>0</v>
      </c>
      <c r="R52" s="122">
        <f t="shared" si="9"/>
        <v>0</v>
      </c>
      <c r="S52" s="122">
        <f t="shared" si="9"/>
        <v>0</v>
      </c>
      <c r="T52" s="122">
        <f t="shared" si="9"/>
        <v>0</v>
      </c>
      <c r="U52" s="122">
        <f t="shared" si="9"/>
        <v>0</v>
      </c>
      <c r="V52" s="122">
        <f t="shared" si="9"/>
        <v>0</v>
      </c>
      <c r="W52" s="122">
        <f t="shared" si="9"/>
        <v>0</v>
      </c>
      <c r="X52" s="122">
        <f t="shared" si="9"/>
        <v>0</v>
      </c>
      <c r="Y52" s="122">
        <f t="shared" si="9"/>
        <v>0</v>
      </c>
    </row>
    <row r="53" spans="1:25" ht="15">
      <c r="A53" s="115" t="s">
        <v>212</v>
      </c>
      <c r="B53" s="123">
        <v>241560</v>
      </c>
      <c r="C53" s="118">
        <f>SUM(D53:Y53)</f>
        <v>246360</v>
      </c>
      <c r="D53" s="3"/>
      <c r="E53" s="3"/>
      <c r="F53" s="3"/>
      <c r="G53" s="3"/>
      <c r="H53" s="3">
        <v>246360</v>
      </c>
      <c r="I53" s="3"/>
      <c r="J53" s="3"/>
      <c r="K53" s="3"/>
      <c r="L53" s="3"/>
      <c r="M53" s="3"/>
      <c r="N53" s="3"/>
      <c r="O53" s="109"/>
      <c r="P53" s="3"/>
      <c r="Q53" s="3"/>
      <c r="R53" s="3"/>
      <c r="S53" s="3"/>
      <c r="T53" s="3"/>
      <c r="U53" s="109"/>
      <c r="V53" s="109"/>
      <c r="W53" s="3"/>
      <c r="X53" s="3"/>
      <c r="Y53" s="109"/>
    </row>
    <row r="54" spans="1:25" ht="25.5">
      <c r="A54" s="115" t="s">
        <v>213</v>
      </c>
      <c r="B54" s="123">
        <v>0</v>
      </c>
      <c r="C54" s="118">
        <f>SUM(D54:Y54)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09"/>
      <c r="P54" s="3"/>
      <c r="Q54" s="3"/>
      <c r="R54" s="3"/>
      <c r="S54" s="3"/>
      <c r="T54" s="3"/>
      <c r="U54" s="109"/>
      <c r="V54" s="109"/>
      <c r="W54" s="3"/>
      <c r="X54" s="3"/>
      <c r="Y54" s="109"/>
    </row>
    <row r="55" spans="1:25" ht="15">
      <c r="A55" s="119" t="s">
        <v>214</v>
      </c>
      <c r="B55" s="120">
        <f>SUM(B53:B54)</f>
        <v>241560</v>
      </c>
      <c r="C55" s="121">
        <f>SUM(C53:C54)</f>
        <v>246360</v>
      </c>
      <c r="D55" s="122">
        <f>SUM(D53:D54)</f>
        <v>0</v>
      </c>
      <c r="E55" s="122">
        <f aca="true" t="shared" si="10" ref="E55:Y55">SUM(E53:E54)</f>
        <v>0</v>
      </c>
      <c r="F55" s="122">
        <f t="shared" si="10"/>
        <v>0</v>
      </c>
      <c r="G55" s="122">
        <f t="shared" si="10"/>
        <v>0</v>
      </c>
      <c r="H55" s="122">
        <f t="shared" si="10"/>
        <v>246360</v>
      </c>
      <c r="I55" s="122">
        <f t="shared" si="10"/>
        <v>0</v>
      </c>
      <c r="J55" s="122">
        <f t="shared" si="10"/>
        <v>0</v>
      </c>
      <c r="K55" s="122">
        <f t="shared" si="10"/>
        <v>0</v>
      </c>
      <c r="L55" s="122">
        <f t="shared" si="10"/>
        <v>0</v>
      </c>
      <c r="M55" s="122">
        <f t="shared" si="10"/>
        <v>0</v>
      </c>
      <c r="N55" s="122">
        <f t="shared" si="10"/>
        <v>0</v>
      </c>
      <c r="O55" s="122">
        <f t="shared" si="10"/>
        <v>0</v>
      </c>
      <c r="P55" s="122">
        <f t="shared" si="10"/>
        <v>0</v>
      </c>
      <c r="Q55" s="122">
        <f t="shared" si="10"/>
        <v>0</v>
      </c>
      <c r="R55" s="122">
        <f t="shared" si="10"/>
        <v>0</v>
      </c>
      <c r="S55" s="122">
        <f t="shared" si="10"/>
        <v>0</v>
      </c>
      <c r="T55" s="122">
        <f t="shared" si="10"/>
        <v>0</v>
      </c>
      <c r="U55" s="122">
        <f t="shared" si="10"/>
        <v>0</v>
      </c>
      <c r="V55" s="122">
        <f t="shared" si="10"/>
        <v>0</v>
      </c>
      <c r="W55" s="122">
        <f t="shared" si="10"/>
        <v>0</v>
      </c>
      <c r="X55" s="122">
        <f t="shared" si="10"/>
        <v>0</v>
      </c>
      <c r="Y55" s="122">
        <f t="shared" si="10"/>
        <v>0</v>
      </c>
    </row>
    <row r="56" spans="1:25" ht="15">
      <c r="A56" s="115" t="s">
        <v>215</v>
      </c>
      <c r="B56" s="127">
        <v>3903149</v>
      </c>
      <c r="C56" s="128">
        <f>SUM(D56:Y56)</f>
        <v>3903149</v>
      </c>
      <c r="D56" s="3"/>
      <c r="E56" s="3"/>
      <c r="F56" s="3"/>
      <c r="G56" s="3">
        <v>3903149</v>
      </c>
      <c r="H56" s="3"/>
      <c r="I56" s="3"/>
      <c r="J56" s="3"/>
      <c r="K56" s="3"/>
      <c r="L56" s="3"/>
      <c r="M56" s="3"/>
      <c r="N56" s="3"/>
      <c r="O56" s="109"/>
      <c r="P56" s="3"/>
      <c r="Q56" s="3"/>
      <c r="R56" s="3"/>
      <c r="S56" s="3"/>
      <c r="T56" s="3"/>
      <c r="U56" s="109"/>
      <c r="V56" s="109"/>
      <c r="W56" s="3"/>
      <c r="X56" s="3"/>
      <c r="Y56" s="109"/>
    </row>
    <row r="57" spans="1:25" ht="15">
      <c r="A57" s="115" t="s">
        <v>216</v>
      </c>
      <c r="B57" s="127">
        <v>44304457</v>
      </c>
      <c r="C57" s="128">
        <f>SUM(D57:Y57)</f>
        <v>44304457</v>
      </c>
      <c r="D57" s="3"/>
      <c r="E57" s="3"/>
      <c r="F57" s="3"/>
      <c r="G57" s="3"/>
      <c r="H57" s="3">
        <v>44304457</v>
      </c>
      <c r="I57" s="3"/>
      <c r="J57" s="3"/>
      <c r="K57" s="3"/>
      <c r="L57" s="3"/>
      <c r="M57" s="3"/>
      <c r="N57" s="3"/>
      <c r="O57" s="109"/>
      <c r="P57" s="3"/>
      <c r="Q57" s="3"/>
      <c r="R57" s="3"/>
      <c r="S57" s="3"/>
      <c r="T57" s="3"/>
      <c r="U57" s="109"/>
      <c r="V57" s="109"/>
      <c r="W57" s="3"/>
      <c r="X57" s="3"/>
      <c r="Y57" s="109"/>
    </row>
    <row r="58" spans="1:25" ht="15">
      <c r="A58" s="129" t="s">
        <v>217</v>
      </c>
      <c r="B58" s="120">
        <f>SUM(B57,B56,B52,B47,B42,B33,B32,B30,B14,B13,B55)</f>
        <v>263837737</v>
      </c>
      <c r="C58" s="121">
        <f>SUM(C57,C56,C52,C47,C42,C33,C32,C30,C14,C13,C55)</f>
        <v>273649431</v>
      </c>
      <c r="D58" s="122">
        <f>SUM(D57,D56,D52,D47,D42,D33,D32,D30,D14,D13,D55)</f>
        <v>29339456</v>
      </c>
      <c r="E58" s="122">
        <f aca="true" t="shared" si="11" ref="E58:Y58">SUM(E57,E56,E52,E47,E42,E33,E32,E30,E14,E13,E55)</f>
        <v>423000</v>
      </c>
      <c r="F58" s="122">
        <f t="shared" si="11"/>
        <v>44450</v>
      </c>
      <c r="G58" s="122">
        <f t="shared" si="11"/>
        <v>5328992</v>
      </c>
      <c r="H58" s="122">
        <f t="shared" si="11"/>
        <v>44862832</v>
      </c>
      <c r="I58" s="122">
        <f t="shared" si="11"/>
        <v>616180</v>
      </c>
      <c r="J58" s="122">
        <f t="shared" si="11"/>
        <v>15337388</v>
      </c>
      <c r="K58" s="122">
        <f t="shared" si="11"/>
        <v>29000000</v>
      </c>
      <c r="L58" s="122">
        <f t="shared" si="11"/>
        <v>29999386</v>
      </c>
      <c r="M58" s="122">
        <f t="shared" si="11"/>
        <v>7441031</v>
      </c>
      <c r="N58" s="122">
        <f t="shared" si="11"/>
        <v>9305300</v>
      </c>
      <c r="O58" s="122">
        <f t="shared" si="11"/>
        <v>38807818</v>
      </c>
      <c r="P58" s="122">
        <f t="shared" si="11"/>
        <v>7032781</v>
      </c>
      <c r="Q58" s="122">
        <f t="shared" si="11"/>
        <v>613000</v>
      </c>
      <c r="R58" s="122">
        <f t="shared" si="11"/>
        <v>6648100</v>
      </c>
      <c r="S58" s="122">
        <f t="shared" si="11"/>
        <v>4361500</v>
      </c>
      <c r="T58" s="122">
        <f t="shared" si="11"/>
        <v>955900</v>
      </c>
      <c r="U58" s="122">
        <f t="shared" si="11"/>
        <v>10306565</v>
      </c>
      <c r="V58" s="122">
        <f t="shared" si="11"/>
        <v>2992687</v>
      </c>
      <c r="W58" s="122">
        <f t="shared" si="11"/>
        <v>20788726</v>
      </c>
      <c r="X58" s="122">
        <f t="shared" si="11"/>
        <v>191339</v>
      </c>
      <c r="Y58" s="122">
        <f t="shared" si="11"/>
        <v>9253000</v>
      </c>
    </row>
    <row r="59" spans="1:2" ht="15">
      <c r="A59" s="130"/>
      <c r="B59" s="130"/>
    </row>
    <row r="60" spans="1:2" ht="15">
      <c r="A60" s="130"/>
      <c r="B60" s="130"/>
    </row>
    <row r="61" spans="1:2" ht="15">
      <c r="A61" s="130" t="s">
        <v>218</v>
      </c>
      <c r="B61" s="130"/>
    </row>
    <row r="62" spans="1:2" ht="15">
      <c r="A62" s="130"/>
      <c r="B62" s="13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72" r:id="rId1"/>
  <headerFooter>
    <oddHeader>&amp;R2.sz.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view="pageLayout" zoomScaleSheetLayoutView="100" workbookViewId="0" topLeftCell="A1">
      <selection activeCell="B25" sqref="B25"/>
    </sheetView>
  </sheetViews>
  <sheetFormatPr defaultColWidth="9.140625" defaultRowHeight="15"/>
  <cols>
    <col min="1" max="1" width="41.00390625" style="131" customWidth="1"/>
    <col min="2" max="3" width="32.8515625" style="131" customWidth="1"/>
    <col min="4" max="4" width="23.140625" style="131" customWidth="1"/>
    <col min="5" max="5" width="25.140625" style="131" customWidth="1"/>
    <col min="6" max="16384" width="9.140625" style="131" customWidth="1"/>
  </cols>
  <sheetData>
    <row r="1" spans="1:10" s="133" customFormat="1" ht="15.75">
      <c r="A1" s="132" t="s">
        <v>219</v>
      </c>
      <c r="B1" s="132"/>
      <c r="C1" s="132"/>
      <c r="D1" s="132"/>
      <c r="E1" s="132"/>
      <c r="G1" s="134"/>
      <c r="I1" s="135"/>
      <c r="J1" s="136"/>
    </row>
    <row r="2" spans="1:10" s="133" customFormat="1" ht="15.75">
      <c r="A2" s="137" t="s">
        <v>220</v>
      </c>
      <c r="B2" s="137"/>
      <c r="C2" s="137"/>
      <c r="D2" s="137"/>
      <c r="E2" s="137"/>
      <c r="G2" s="134"/>
      <c r="I2" s="135"/>
      <c r="J2" s="136"/>
    </row>
    <row r="3" spans="1:10" s="133" customFormat="1" ht="15.75">
      <c r="A3" s="138" t="s">
        <v>221</v>
      </c>
      <c r="B3" s="138"/>
      <c r="C3" s="138"/>
      <c r="D3" s="138"/>
      <c r="E3" s="138"/>
      <c r="G3" s="134"/>
      <c r="I3" s="135"/>
      <c r="J3" s="136"/>
    </row>
    <row r="4" spans="1:5" ht="15">
      <c r="A4" s="139" t="s">
        <v>222</v>
      </c>
      <c r="B4" s="139" t="s">
        <v>109</v>
      </c>
      <c r="C4" s="139" t="s">
        <v>163</v>
      </c>
      <c r="D4" s="139" t="s">
        <v>223</v>
      </c>
      <c r="E4" s="139" t="s">
        <v>223</v>
      </c>
    </row>
    <row r="5" spans="1:5" ht="15">
      <c r="A5" s="139"/>
      <c r="B5" s="139" t="s">
        <v>224</v>
      </c>
      <c r="C5" s="140">
        <v>44012</v>
      </c>
      <c r="D5" s="139" t="s">
        <v>225</v>
      </c>
      <c r="E5" s="139" t="s">
        <v>226</v>
      </c>
    </row>
    <row r="6" spans="1:5" ht="25.5">
      <c r="A6" s="141" t="s">
        <v>164</v>
      </c>
      <c r="B6" s="142">
        <v>30983485</v>
      </c>
      <c r="C6" s="142">
        <f>SUM(D6:E6)</f>
        <v>31233456</v>
      </c>
      <c r="D6" s="142">
        <v>25737245</v>
      </c>
      <c r="E6" s="142">
        <v>5496211</v>
      </c>
    </row>
    <row r="7" spans="1:5" ht="15">
      <c r="A7" s="141" t="s">
        <v>166</v>
      </c>
      <c r="B7" s="142">
        <v>1296000</v>
      </c>
      <c r="C7" s="142">
        <f aca="true" t="shared" si="0" ref="C7:C25">SUM(D7:E7)</f>
        <v>1296000</v>
      </c>
      <c r="D7" s="142">
        <v>1008000</v>
      </c>
      <c r="E7" s="142">
        <v>288000</v>
      </c>
    </row>
    <row r="8" spans="1:5" ht="25.5">
      <c r="A8" s="141" t="s">
        <v>168</v>
      </c>
      <c r="B8" s="142">
        <v>0</v>
      </c>
      <c r="C8" s="142">
        <f t="shared" si="0"/>
        <v>78889</v>
      </c>
      <c r="D8" s="142">
        <v>0</v>
      </c>
      <c r="E8" s="142">
        <v>78889</v>
      </c>
    </row>
    <row r="9" spans="1:5" ht="38.25">
      <c r="A9" s="141" t="s">
        <v>227</v>
      </c>
      <c r="B9" s="142">
        <v>1711200</v>
      </c>
      <c r="C9" s="142">
        <f t="shared" si="0"/>
        <v>1711200</v>
      </c>
      <c r="D9" s="142">
        <v>1711200</v>
      </c>
      <c r="E9" s="142"/>
    </row>
    <row r="10" spans="1:5" ht="15">
      <c r="A10" s="141" t="s">
        <v>171</v>
      </c>
      <c r="B10" s="142">
        <v>20000</v>
      </c>
      <c r="C10" s="142">
        <f t="shared" si="0"/>
        <v>20000</v>
      </c>
      <c r="D10" s="142">
        <v>15000</v>
      </c>
      <c r="E10" s="142">
        <v>5000</v>
      </c>
    </row>
    <row r="11" spans="1:5" ht="15">
      <c r="A11" s="143" t="s">
        <v>228</v>
      </c>
      <c r="B11" s="144">
        <v>34010685</v>
      </c>
      <c r="C11" s="145">
        <f>SUM(D11:E11)</f>
        <v>34339545</v>
      </c>
      <c r="D11" s="144">
        <f>SUM(D6:D10)</f>
        <v>28471445</v>
      </c>
      <c r="E11" s="144">
        <f>SUM(E6:E10)</f>
        <v>5868100</v>
      </c>
    </row>
    <row r="12" spans="1:5" ht="25.5">
      <c r="A12" s="143" t="s">
        <v>229</v>
      </c>
      <c r="B12" s="144">
        <v>6200000</v>
      </c>
      <c r="C12" s="144">
        <f t="shared" si="0"/>
        <v>6254080</v>
      </c>
      <c r="D12" s="144">
        <v>5163080</v>
      </c>
      <c r="E12" s="144">
        <v>1091000</v>
      </c>
    </row>
    <row r="13" spans="1:5" ht="15">
      <c r="A13" s="141" t="s">
        <v>174</v>
      </c>
      <c r="B13" s="142">
        <v>120000</v>
      </c>
      <c r="C13" s="142">
        <f t="shared" si="0"/>
        <v>120000</v>
      </c>
      <c r="D13" s="142">
        <v>120000</v>
      </c>
      <c r="E13" s="142"/>
    </row>
    <row r="14" spans="1:5" ht="15">
      <c r="A14" s="141" t="s">
        <v>175</v>
      </c>
      <c r="B14" s="142">
        <v>580000</v>
      </c>
      <c r="C14" s="142">
        <f t="shared" si="0"/>
        <v>400970</v>
      </c>
      <c r="D14" s="142">
        <v>367090</v>
      </c>
      <c r="E14" s="142">
        <v>33880</v>
      </c>
    </row>
    <row r="15" spans="1:5" ht="25.5">
      <c r="A15" s="141" t="s">
        <v>176</v>
      </c>
      <c r="B15" s="142">
        <v>39032</v>
      </c>
      <c r="C15" s="142">
        <f t="shared" si="0"/>
        <v>69032</v>
      </c>
      <c r="D15" s="142">
        <v>65718</v>
      </c>
      <c r="E15" s="142">
        <v>3314</v>
      </c>
    </row>
    <row r="16" spans="1:5" ht="15">
      <c r="A16" s="141" t="s">
        <v>177</v>
      </c>
      <c r="B16" s="142">
        <v>134268</v>
      </c>
      <c r="C16" s="142">
        <f t="shared" si="0"/>
        <v>104268</v>
      </c>
      <c r="D16" s="142">
        <v>83268</v>
      </c>
      <c r="E16" s="142">
        <v>21000</v>
      </c>
    </row>
    <row r="17" spans="1:5" ht="15">
      <c r="A17" s="141" t="s">
        <v>178</v>
      </c>
      <c r="B17" s="142">
        <v>1701000</v>
      </c>
      <c r="C17" s="142">
        <f t="shared" si="0"/>
        <v>1701000</v>
      </c>
      <c r="D17" s="142">
        <v>1235000</v>
      </c>
      <c r="E17" s="142">
        <v>466000</v>
      </c>
    </row>
    <row r="18" spans="1:5" ht="15">
      <c r="A18" s="141" t="s">
        <v>181</v>
      </c>
      <c r="B18" s="142">
        <v>200000</v>
      </c>
      <c r="C18" s="142">
        <f t="shared" si="0"/>
        <v>200000</v>
      </c>
      <c r="D18" s="142">
        <v>200000</v>
      </c>
      <c r="E18" s="142"/>
    </row>
    <row r="19" spans="1:5" ht="15">
      <c r="A19" s="141" t="s">
        <v>230</v>
      </c>
      <c r="B19" s="142">
        <v>700000</v>
      </c>
      <c r="C19" s="142">
        <v>561060</v>
      </c>
      <c r="D19" s="142">
        <v>513538</v>
      </c>
      <c r="E19" s="142">
        <v>47522</v>
      </c>
    </row>
    <row r="20" spans="1:5" ht="15">
      <c r="A20" s="141" t="s">
        <v>185</v>
      </c>
      <c r="B20" s="142">
        <v>20000</v>
      </c>
      <c r="C20" s="142">
        <f t="shared" si="0"/>
        <v>20000</v>
      </c>
      <c r="D20" s="142">
        <v>20000</v>
      </c>
      <c r="E20" s="142"/>
    </row>
    <row r="21" spans="1:5" ht="25.5">
      <c r="A21" s="141" t="s">
        <v>186</v>
      </c>
      <c r="B21" s="142">
        <v>864000</v>
      </c>
      <c r="C21" s="142">
        <f t="shared" si="0"/>
        <v>800000</v>
      </c>
      <c r="D21" s="142">
        <v>732240</v>
      </c>
      <c r="E21" s="142">
        <v>67760</v>
      </c>
    </row>
    <row r="22" spans="1:5" ht="15">
      <c r="A22" s="141" t="s">
        <v>188</v>
      </c>
      <c r="B22" s="142">
        <v>3000</v>
      </c>
      <c r="C22" s="142">
        <f t="shared" si="0"/>
        <v>3000</v>
      </c>
      <c r="D22" s="142">
        <v>2000</v>
      </c>
      <c r="E22" s="142">
        <v>1000</v>
      </c>
    </row>
    <row r="23" spans="1:5" ht="15">
      <c r="A23" s="143" t="s">
        <v>231</v>
      </c>
      <c r="B23" s="144">
        <v>4361300</v>
      </c>
      <c r="C23" s="144">
        <f t="shared" si="0"/>
        <v>3979330</v>
      </c>
      <c r="D23" s="144">
        <f>SUM(D13:D22)</f>
        <v>3338854</v>
      </c>
      <c r="E23" s="144">
        <f>SUM(E13:E22)</f>
        <v>640476</v>
      </c>
    </row>
    <row r="24" spans="1:5" ht="25.5">
      <c r="A24" s="141" t="s">
        <v>232</v>
      </c>
      <c r="B24" s="142">
        <v>200000</v>
      </c>
      <c r="C24" s="142">
        <f t="shared" si="0"/>
        <v>200000</v>
      </c>
      <c r="D24" s="142">
        <v>200000</v>
      </c>
      <c r="E24" s="142"/>
    </row>
    <row r="25" spans="1:5" ht="25.5">
      <c r="A25" s="141" t="s">
        <v>233</v>
      </c>
      <c r="B25" s="142">
        <v>54000</v>
      </c>
      <c r="C25" s="142">
        <f t="shared" si="0"/>
        <v>54000</v>
      </c>
      <c r="D25" s="142">
        <v>54000</v>
      </c>
      <c r="E25" s="142"/>
    </row>
    <row r="26" spans="1:5" ht="15">
      <c r="A26" s="143" t="s">
        <v>206</v>
      </c>
      <c r="B26" s="144">
        <v>254000</v>
      </c>
      <c r="C26" s="144">
        <f>SUM(C24:C25)</f>
        <v>254000</v>
      </c>
      <c r="D26" s="144">
        <f>SUM(D24:D25)</f>
        <v>254000</v>
      </c>
      <c r="E26" s="144"/>
    </row>
    <row r="27" spans="1:5" ht="15">
      <c r="A27" s="143" t="s">
        <v>234</v>
      </c>
      <c r="B27" s="144">
        <v>44825985</v>
      </c>
      <c r="C27" s="144">
        <f>SUM(C11,C12,C23,C26,)</f>
        <v>44826955</v>
      </c>
      <c r="D27" s="144">
        <f>SUM(D11,D12,D23,D26,)</f>
        <v>37227379</v>
      </c>
      <c r="E27" s="144">
        <f>SUM(E11,E12,E23,E26,F27)</f>
        <v>7599576</v>
      </c>
    </row>
    <row r="34" ht="15.75">
      <c r="A34" s="138" t="s">
        <v>235</v>
      </c>
    </row>
    <row r="35" spans="1:5" ht="15">
      <c r="A35" s="139" t="s">
        <v>222</v>
      </c>
      <c r="B35" s="139" t="s">
        <v>109</v>
      </c>
      <c r="C35" s="139" t="s">
        <v>163</v>
      </c>
      <c r="D35" s="139" t="s">
        <v>223</v>
      </c>
      <c r="E35" s="139" t="s">
        <v>223</v>
      </c>
    </row>
    <row r="36" spans="1:5" ht="15">
      <c r="A36" s="139"/>
      <c r="B36" s="139" t="s">
        <v>224</v>
      </c>
      <c r="C36" s="140">
        <v>44012</v>
      </c>
      <c r="D36" s="139" t="s">
        <v>225</v>
      </c>
      <c r="E36" s="139" t="s">
        <v>226</v>
      </c>
    </row>
    <row r="37" spans="1:5" ht="15">
      <c r="A37" s="141" t="s">
        <v>236</v>
      </c>
      <c r="B37" s="146"/>
      <c r="C37" s="142">
        <v>970</v>
      </c>
      <c r="D37" s="142">
        <v>970</v>
      </c>
      <c r="E37" s="146"/>
    </row>
    <row r="38" spans="1:5" ht="25.5">
      <c r="A38" s="141" t="s">
        <v>237</v>
      </c>
      <c r="B38" s="142">
        <v>50</v>
      </c>
      <c r="C38" s="142">
        <f aca="true" t="shared" si="1" ref="C38:C45">SUM(D38:E38)</f>
        <v>50</v>
      </c>
      <c r="D38" s="142">
        <v>50</v>
      </c>
      <c r="E38" s="142">
        <v>0</v>
      </c>
    </row>
    <row r="39" spans="1:5" ht="15">
      <c r="A39" s="143" t="s">
        <v>238</v>
      </c>
      <c r="B39" s="144">
        <v>50</v>
      </c>
      <c r="C39" s="144">
        <f>SUM(D39:E39)</f>
        <v>1020</v>
      </c>
      <c r="D39" s="144">
        <f>SUM(D37:D38)</f>
        <v>1020</v>
      </c>
      <c r="E39" s="144">
        <f>SUM(E37:E38)</f>
        <v>0</v>
      </c>
    </row>
    <row r="40" spans="1:5" ht="25.5">
      <c r="A40" s="141" t="s">
        <v>239</v>
      </c>
      <c r="B40" s="142">
        <v>521478</v>
      </c>
      <c r="C40" s="142">
        <f t="shared" si="1"/>
        <v>521478</v>
      </c>
      <c r="D40" s="142">
        <v>521478</v>
      </c>
      <c r="E40" s="142">
        <v>0</v>
      </c>
    </row>
    <row r="41" spans="1:5" ht="15">
      <c r="A41" s="141" t="s">
        <v>240</v>
      </c>
      <c r="B41" s="142">
        <v>38713300</v>
      </c>
      <c r="C41" s="142">
        <f t="shared" si="1"/>
        <v>38713300</v>
      </c>
      <c r="D41" s="142">
        <v>31722300</v>
      </c>
      <c r="E41" s="142">
        <v>6991000</v>
      </c>
    </row>
    <row r="42" spans="1:5" ht="15">
      <c r="A42" s="141" t="s">
        <v>241</v>
      </c>
      <c r="B42" s="142">
        <v>5591157</v>
      </c>
      <c r="C42" s="142">
        <f t="shared" si="1"/>
        <v>5591157</v>
      </c>
      <c r="D42" s="142">
        <v>4982581</v>
      </c>
      <c r="E42" s="142">
        <v>608576</v>
      </c>
    </row>
    <row r="43" spans="1:5" ht="25.5">
      <c r="A43" s="143" t="s">
        <v>242</v>
      </c>
      <c r="B43" s="144">
        <v>44825935</v>
      </c>
      <c r="C43" s="144">
        <f t="shared" si="1"/>
        <v>44825935</v>
      </c>
      <c r="D43" s="144">
        <f>SUM(D40:D42)</f>
        <v>37226359</v>
      </c>
      <c r="E43" s="144">
        <f>SUM(E40:E42)</f>
        <v>7599576</v>
      </c>
    </row>
    <row r="44" spans="1:5" ht="15">
      <c r="A44" s="147"/>
      <c r="B44" s="147"/>
      <c r="C44" s="147">
        <f t="shared" si="1"/>
        <v>0</v>
      </c>
      <c r="D44" s="147"/>
      <c r="E44" s="147"/>
    </row>
    <row r="45" spans="1:5" ht="15">
      <c r="A45" s="143" t="s">
        <v>243</v>
      </c>
      <c r="B45" s="144">
        <v>44825985</v>
      </c>
      <c r="C45" s="144">
        <f t="shared" si="1"/>
        <v>44826955</v>
      </c>
      <c r="D45" s="144">
        <f>SUM(D39,D43,)</f>
        <v>37227379</v>
      </c>
      <c r="E45" s="144">
        <f>SUM(E43)</f>
        <v>7599576</v>
      </c>
    </row>
    <row r="48" spans="1:5" ht="15">
      <c r="A48" s="131" t="s">
        <v>244</v>
      </c>
      <c r="B48" s="148">
        <f>SUM(B45-B27)</f>
        <v>0</v>
      </c>
      <c r="C48" s="148"/>
      <c r="D48" s="148">
        <f>SUM(D45-D27)</f>
        <v>0</v>
      </c>
      <c r="E48" s="148">
        <f>SUM(E45-E27)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57" r:id="rId1"/>
  <headerFooter>
    <oddHeader>&amp;R3.sz.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M8" sqref="M8"/>
    </sheetView>
  </sheetViews>
  <sheetFormatPr defaultColWidth="9.140625" defaultRowHeight="15"/>
  <cols>
    <col min="1" max="1" width="37.8515625" style="34" customWidth="1"/>
    <col min="2" max="3" width="21.57421875" style="39" customWidth="1"/>
    <col min="4" max="4" width="34.421875" style="34" customWidth="1"/>
    <col min="5" max="5" width="21.00390625" style="39" customWidth="1"/>
    <col min="6" max="6" width="21.00390625" style="34" customWidth="1"/>
    <col min="7" max="16384" width="9.140625" style="34" customWidth="1"/>
  </cols>
  <sheetData>
    <row r="1" spans="1:5" ht="15.75">
      <c r="A1" s="99" t="s">
        <v>108</v>
      </c>
      <c r="B1" s="99"/>
      <c r="C1" s="99"/>
      <c r="D1" s="99"/>
      <c r="E1" s="99"/>
    </row>
    <row r="2" spans="1:5" ht="15.75">
      <c r="A2" s="99" t="s">
        <v>21</v>
      </c>
      <c r="B2" s="99"/>
      <c r="C2" s="99"/>
      <c r="D2" s="99"/>
      <c r="E2" s="99"/>
    </row>
    <row r="3" spans="1:5" ht="15">
      <c r="A3" s="103" t="s">
        <v>55</v>
      </c>
      <c r="B3" s="103"/>
      <c r="C3" s="103"/>
      <c r="D3" s="103"/>
      <c r="E3" s="103"/>
    </row>
    <row r="4" spans="1:6" ht="15.75">
      <c r="A4" s="106" t="s">
        <v>115</v>
      </c>
      <c r="B4" s="106"/>
      <c r="C4" s="106"/>
      <c r="D4" s="106"/>
      <c r="E4" s="106"/>
      <c r="F4" s="106"/>
    </row>
    <row r="5" ht="14.25" customHeight="1"/>
    <row r="6" spans="1:6" ht="45.75">
      <c r="A6" s="91" t="s">
        <v>22</v>
      </c>
      <c r="B6" s="92" t="s">
        <v>109</v>
      </c>
      <c r="C6" s="94" t="s">
        <v>114</v>
      </c>
      <c r="D6" s="93" t="s">
        <v>23</v>
      </c>
      <c r="E6" s="92" t="s">
        <v>109</v>
      </c>
      <c r="F6" s="94" t="s">
        <v>114</v>
      </c>
    </row>
    <row r="7" spans="1:6" ht="34.5" customHeight="1">
      <c r="A7" s="35" t="s">
        <v>37</v>
      </c>
      <c r="B7" s="36">
        <f>SUM(B8:B14)</f>
        <v>169030432</v>
      </c>
      <c r="C7" s="36">
        <f>SUM(C8:C14)</f>
        <v>172454597</v>
      </c>
      <c r="D7" s="35" t="s">
        <v>24</v>
      </c>
      <c r="E7" s="36">
        <f>SUM(E8:E13)</f>
        <v>169030432</v>
      </c>
      <c r="F7" s="36">
        <f>SUM(F8:F14)</f>
        <v>172454597</v>
      </c>
    </row>
    <row r="8" spans="1:6" ht="34.5" customHeight="1">
      <c r="A8" s="37" t="s">
        <v>25</v>
      </c>
      <c r="B8" s="38">
        <v>65094641</v>
      </c>
      <c r="C8" s="38">
        <v>65523501</v>
      </c>
      <c r="D8" s="37" t="s">
        <v>26</v>
      </c>
      <c r="E8" s="38">
        <v>97591136</v>
      </c>
      <c r="F8" s="38">
        <v>97591136</v>
      </c>
    </row>
    <row r="9" spans="1:6" ht="34.5" customHeight="1">
      <c r="A9" s="37" t="s">
        <v>27</v>
      </c>
      <c r="B9" s="38">
        <v>12250000</v>
      </c>
      <c r="C9" s="38">
        <v>12304080</v>
      </c>
      <c r="D9" s="37" t="s">
        <v>103</v>
      </c>
      <c r="E9" s="38">
        <v>47490260</v>
      </c>
      <c r="F9" s="38">
        <v>41368644</v>
      </c>
    </row>
    <row r="10" spans="1:6" ht="34.5" customHeight="1">
      <c r="A10" s="37" t="s">
        <v>28</v>
      </c>
      <c r="B10" s="38">
        <v>71602897</v>
      </c>
      <c r="C10" s="38">
        <v>73654722</v>
      </c>
      <c r="D10" s="37" t="s">
        <v>36</v>
      </c>
      <c r="E10" s="38">
        <v>9934048</v>
      </c>
      <c r="F10" s="38">
        <v>10021020</v>
      </c>
    </row>
    <row r="11" spans="1:6" ht="34.5" customHeight="1">
      <c r="A11" s="37" t="s">
        <v>30</v>
      </c>
      <c r="B11" s="38">
        <v>1929621</v>
      </c>
      <c r="C11" s="38">
        <v>1929621</v>
      </c>
      <c r="D11" s="37" t="s">
        <v>49</v>
      </c>
      <c r="E11" s="38">
        <v>11654700</v>
      </c>
      <c r="F11" s="38">
        <v>11654700</v>
      </c>
    </row>
    <row r="12" spans="1:6" ht="34.5" customHeight="1">
      <c r="A12" s="37" t="s">
        <v>99</v>
      </c>
      <c r="B12" s="38">
        <v>1179130</v>
      </c>
      <c r="C12" s="38">
        <v>1425843</v>
      </c>
      <c r="D12" s="37"/>
      <c r="E12" s="38"/>
      <c r="F12" s="38"/>
    </row>
    <row r="13" spans="1:6" ht="34.5" customHeight="1">
      <c r="A13" s="37" t="s">
        <v>47</v>
      </c>
      <c r="B13" s="38">
        <v>13070994</v>
      </c>
      <c r="C13" s="38">
        <v>13713681</v>
      </c>
      <c r="D13" s="37" t="s">
        <v>29</v>
      </c>
      <c r="E13" s="38">
        <v>2360288</v>
      </c>
      <c r="F13" s="38">
        <v>11819097</v>
      </c>
    </row>
    <row r="14" spans="1:6" ht="34.5" customHeight="1">
      <c r="A14" s="37" t="s">
        <v>58</v>
      </c>
      <c r="B14" s="38">
        <v>3903149</v>
      </c>
      <c r="C14" s="38">
        <v>3903149</v>
      </c>
      <c r="D14" s="37"/>
      <c r="E14" s="38"/>
      <c r="F14" s="38"/>
    </row>
    <row r="15" spans="1:6" ht="34.5" customHeight="1">
      <c r="A15" s="35" t="s">
        <v>38</v>
      </c>
      <c r="B15" s="36">
        <f>SUM(B16:B19)</f>
        <v>95328830</v>
      </c>
      <c r="C15" s="36">
        <f>SUM(C16:C19)</f>
        <v>101717332</v>
      </c>
      <c r="D15" s="35" t="s">
        <v>31</v>
      </c>
      <c r="E15" s="36">
        <f>SUM(E16:E19)</f>
        <v>95328830</v>
      </c>
      <c r="F15" s="36">
        <f>SUM(F16:F19)</f>
        <v>101717332</v>
      </c>
    </row>
    <row r="16" spans="1:6" ht="34.5" customHeight="1">
      <c r="A16" s="37" t="s">
        <v>102</v>
      </c>
      <c r="B16" s="38">
        <v>57385318</v>
      </c>
      <c r="C16" s="38">
        <v>61406815</v>
      </c>
      <c r="D16" s="37" t="s">
        <v>29</v>
      </c>
      <c r="E16" s="38">
        <v>89688119</v>
      </c>
      <c r="F16" s="38">
        <v>80219308</v>
      </c>
    </row>
    <row r="17" spans="1:6" ht="34.5" customHeight="1">
      <c r="A17" s="37" t="s">
        <v>34</v>
      </c>
      <c r="B17" s="38">
        <v>37701952</v>
      </c>
      <c r="C17" s="38">
        <v>40064157</v>
      </c>
      <c r="D17" s="37" t="s">
        <v>59</v>
      </c>
      <c r="E17" s="38">
        <v>3070000</v>
      </c>
      <c r="F17" s="38">
        <v>3070000</v>
      </c>
    </row>
    <row r="18" spans="1:6" ht="34.5" customHeight="1">
      <c r="A18" s="37"/>
      <c r="B18" s="38"/>
      <c r="C18" s="38"/>
      <c r="D18" s="37" t="s">
        <v>111</v>
      </c>
      <c r="E18" s="38"/>
      <c r="F18" s="38">
        <v>16500000</v>
      </c>
    </row>
    <row r="19" spans="1:6" ht="34.5" customHeight="1">
      <c r="A19" s="37" t="s">
        <v>35</v>
      </c>
      <c r="B19" s="38">
        <v>241560</v>
      </c>
      <c r="C19" s="38">
        <v>246360</v>
      </c>
      <c r="D19" s="37" t="s">
        <v>104</v>
      </c>
      <c r="E19" s="38">
        <v>2570711</v>
      </c>
      <c r="F19" s="38">
        <v>1928024</v>
      </c>
    </row>
    <row r="20" spans="1:6" ht="34.5" customHeight="1">
      <c r="A20" s="35" t="s">
        <v>33</v>
      </c>
      <c r="B20" s="36">
        <f>SUM(B7,B15,)</f>
        <v>264359262</v>
      </c>
      <c r="C20" s="36">
        <f>SUM(C7,C15)</f>
        <v>274171929</v>
      </c>
      <c r="D20" s="37"/>
      <c r="E20" s="36">
        <f>SUM(E7,E15,)</f>
        <v>264359262</v>
      </c>
      <c r="F20" s="36">
        <f>SUM(F7,F15)</f>
        <v>274171929</v>
      </c>
    </row>
    <row r="23" ht="15">
      <c r="A23" s="34" t="s">
        <v>110</v>
      </c>
    </row>
  </sheetData>
  <sheetProtection/>
  <mergeCells count="4">
    <mergeCell ref="A1:E1"/>
    <mergeCell ref="A2:E2"/>
    <mergeCell ref="A3:E3"/>
    <mergeCell ref="A4:F4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2020-06-23T14:11:15Z</cp:lastPrinted>
  <dcterms:created xsi:type="dcterms:W3CDTF">2011-01-10T08:15:39Z</dcterms:created>
  <dcterms:modified xsi:type="dcterms:W3CDTF">2020-06-23T14:14:39Z</dcterms:modified>
  <cp:category/>
  <cp:version/>
  <cp:contentType/>
  <cp:contentStatus/>
</cp:coreProperties>
</file>